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Documents\2022 LIDIJA\Financijsko izvještavanje u sustavu proračuna i Registar proračunskih i izvanproračunskih korisnika (RKPFI)\12 2022\Ispravak 1\"/>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E281" i="9" s="1"/>
  <c r="F281" i="9"/>
  <c r="B281" i="9"/>
  <c r="H280" i="9"/>
  <c r="G280" i="9"/>
  <c r="F280" i="9"/>
  <c r="E280" i="9"/>
  <c r="B280" i="9" s="1"/>
  <c r="H279" i="9"/>
  <c r="G279" i="9"/>
  <c r="F279" i="9"/>
  <c r="E279" i="9"/>
  <c r="F278" i="9"/>
  <c r="F277" i="9"/>
  <c r="F276" i="9"/>
  <c r="F275" i="9" s="1"/>
  <c r="L274" i="9"/>
  <c r="H274" i="9"/>
  <c r="F274" i="9"/>
  <c r="I273" i="9"/>
  <c r="H273" i="9"/>
  <c r="F273" i="9"/>
  <c r="E273" i="9"/>
  <c r="B273" i="9" s="1"/>
  <c r="E272" i="9"/>
  <c r="M271" i="9"/>
  <c r="L271" i="9"/>
  <c r="F271" i="9" s="1"/>
  <c r="E271" i="9"/>
  <c r="B271" i="9"/>
  <c r="M270" i="9"/>
  <c r="L270" i="9"/>
  <c r="F270" i="9" s="1"/>
  <c r="E270" i="9"/>
  <c r="B270" i="9"/>
  <c r="M269" i="9"/>
  <c r="L269" i="9"/>
  <c r="F269" i="9"/>
  <c r="E269" i="9"/>
  <c r="B269" i="9" s="1"/>
  <c r="M268" i="9"/>
  <c r="L268" i="9"/>
  <c r="F268" i="9"/>
  <c r="E268" i="9"/>
  <c r="B268" i="9" s="1"/>
  <c r="M267" i="9"/>
  <c r="L267" i="9"/>
  <c r="F267" i="9" s="1"/>
  <c r="E267" i="9"/>
  <c r="B267" i="9"/>
  <c r="M266" i="9"/>
  <c r="L266" i="9"/>
  <c r="F266" i="9" s="1"/>
  <c r="E266" i="9"/>
  <c r="B266" i="9"/>
  <c r="M265" i="9"/>
  <c r="L265" i="9"/>
  <c r="F265" i="9"/>
  <c r="E265" i="9"/>
  <c r="B265" i="9" s="1"/>
  <c r="M264" i="9"/>
  <c r="L264" i="9"/>
  <c r="F264" i="9"/>
  <c r="E264" i="9"/>
  <c r="B264" i="9" s="1"/>
  <c r="M263" i="9"/>
  <c r="L263" i="9"/>
  <c r="F263" i="9" s="1"/>
  <c r="E263" i="9"/>
  <c r="B263" i="9"/>
  <c r="M262" i="9"/>
  <c r="L262" i="9"/>
  <c r="F262" i="9" s="1"/>
  <c r="E262" i="9"/>
  <c r="B262" i="9"/>
  <c r="M261" i="9"/>
  <c r="L261" i="9"/>
  <c r="F261" i="9"/>
  <c r="E261" i="9"/>
  <c r="B261" i="9" s="1"/>
  <c r="M260" i="9"/>
  <c r="L260" i="9"/>
  <c r="F260" i="9"/>
  <c r="E260" i="9"/>
  <c r="B260" i="9" s="1"/>
  <c r="M259" i="9"/>
  <c r="L259" i="9"/>
  <c r="F259" i="9" s="1"/>
  <c r="E259" i="9"/>
  <c r="B259" i="9"/>
  <c r="M258" i="9"/>
  <c r="L258" i="9"/>
  <c r="F258" i="9" s="1"/>
  <c r="E258" i="9"/>
  <c r="B258" i="9"/>
  <c r="M257" i="9"/>
  <c r="L257" i="9"/>
  <c r="F257" i="9"/>
  <c r="E257" i="9"/>
  <c r="B257" i="9" s="1"/>
  <c r="M256" i="9"/>
  <c r="L256" i="9"/>
  <c r="F256" i="9"/>
  <c r="E256" i="9"/>
  <c r="B256" i="9" s="1"/>
  <c r="M255" i="9"/>
  <c r="L255" i="9"/>
  <c r="F255" i="9" s="1"/>
  <c r="E255" i="9"/>
  <c r="B255" i="9"/>
  <c r="M254" i="9"/>
  <c r="L254" i="9"/>
  <c r="F254" i="9" s="1"/>
  <c r="E254" i="9"/>
  <c r="B254" i="9"/>
  <c r="M253" i="9"/>
  <c r="L253" i="9"/>
  <c r="F253" i="9"/>
  <c r="E253" i="9"/>
  <c r="B253" i="9" s="1"/>
  <c r="M252" i="9"/>
  <c r="L252" i="9"/>
  <c r="F252" i="9"/>
  <c r="E252" i="9"/>
  <c r="B252" i="9" s="1"/>
  <c r="M251" i="9"/>
  <c r="L251" i="9"/>
  <c r="F251" i="9" s="1"/>
  <c r="E251" i="9"/>
  <c r="B251" i="9"/>
  <c r="M250" i="9"/>
  <c r="L250" i="9"/>
  <c r="F250" i="9" s="1"/>
  <c r="E250" i="9"/>
  <c r="B250" i="9"/>
  <c r="M249" i="9"/>
  <c r="L249" i="9"/>
  <c r="F249" i="9"/>
  <c r="E249" i="9"/>
  <c r="B249" i="9" s="1"/>
  <c r="M248" i="9"/>
  <c r="L248" i="9"/>
  <c r="F248" i="9"/>
  <c r="E248" i="9"/>
  <c r="B248" i="9" s="1"/>
  <c r="M247" i="9"/>
  <c r="L247" i="9"/>
  <c r="F247" i="9" s="1"/>
  <c r="E247" i="9"/>
  <c r="B247" i="9"/>
  <c r="M246" i="9"/>
  <c r="L246" i="9"/>
  <c r="F246" i="9" s="1"/>
  <c r="E246" i="9"/>
  <c r="B246" i="9"/>
  <c r="M245" i="9"/>
  <c r="L245" i="9"/>
  <c r="F245" i="9"/>
  <c r="E245" i="9"/>
  <c r="B245" i="9" s="1"/>
  <c r="M244" i="9"/>
  <c r="L244" i="9"/>
  <c r="F244" i="9"/>
  <c r="E244" i="9"/>
  <c r="B244" i="9" s="1"/>
  <c r="M243" i="9"/>
  <c r="L243" i="9"/>
  <c r="F243" i="9" s="1"/>
  <c r="E243" i="9"/>
  <c r="B243" i="9"/>
  <c r="M242" i="9"/>
  <c r="L242" i="9"/>
  <c r="F242" i="9" s="1"/>
  <c r="E242" i="9"/>
  <c r="B242" i="9"/>
  <c r="M241" i="9"/>
  <c r="L241" i="9"/>
  <c r="F241" i="9"/>
  <c r="E241" i="9"/>
  <c r="B241" i="9" s="1"/>
  <c r="M240" i="9"/>
  <c r="L240" i="9"/>
  <c r="F240" i="9"/>
  <c r="E240" i="9"/>
  <c r="B240" i="9" s="1"/>
  <c r="M239" i="9"/>
  <c r="L239" i="9"/>
  <c r="F239" i="9" s="1"/>
  <c r="E239" i="9"/>
  <c r="B239" i="9"/>
  <c r="M238" i="9"/>
  <c r="L238" i="9"/>
  <c r="F238" i="9" s="1"/>
  <c r="E238" i="9"/>
  <c r="B238" i="9"/>
  <c r="M237" i="9"/>
  <c r="L237" i="9"/>
  <c r="F237" i="9"/>
  <c r="E237" i="9"/>
  <c r="B237" i="9" s="1"/>
  <c r="M236" i="9"/>
  <c r="L236" i="9"/>
  <c r="F236" i="9"/>
  <c r="E236" i="9"/>
  <c r="B236" i="9" s="1"/>
  <c r="M235" i="9"/>
  <c r="L235" i="9"/>
  <c r="F235" i="9" s="1"/>
  <c r="E235" i="9"/>
  <c r="B235" i="9"/>
  <c r="M234" i="9"/>
  <c r="L234" i="9"/>
  <c r="F234" i="9" s="1"/>
  <c r="E234" i="9"/>
  <c r="B234" i="9"/>
  <c r="M233" i="9"/>
  <c r="L233" i="9"/>
  <c r="F233" i="9"/>
  <c r="E233" i="9"/>
  <c r="B233" i="9" s="1"/>
  <c r="M232" i="9"/>
  <c r="L232" i="9"/>
  <c r="F232" i="9"/>
  <c r="E232" i="9"/>
  <c r="B232" i="9" s="1"/>
  <c r="M231" i="9"/>
  <c r="L231" i="9"/>
  <c r="F231" i="9" s="1"/>
  <c r="E231" i="9"/>
  <c r="B231" i="9"/>
  <c r="M230" i="9"/>
  <c r="L230" i="9"/>
  <c r="F230" i="9" s="1"/>
  <c r="E230" i="9"/>
  <c r="B230" i="9"/>
  <c r="M229" i="9"/>
  <c r="L229" i="9"/>
  <c r="F229" i="9"/>
  <c r="E229" i="9"/>
  <c r="B229" i="9" s="1"/>
  <c r="M228" i="9"/>
  <c r="L228" i="9"/>
  <c r="F228" i="9"/>
  <c r="B228" i="9" s="1"/>
  <c r="E228" i="9"/>
  <c r="M227" i="9"/>
  <c r="L227" i="9"/>
  <c r="F227" i="9" s="1"/>
  <c r="E227" i="9"/>
  <c r="B227" i="9"/>
  <c r="M226" i="9"/>
  <c r="F226" i="9" s="1"/>
  <c r="L226" i="9"/>
  <c r="E226" i="9"/>
  <c r="B226" i="9"/>
  <c r="H225" i="9"/>
  <c r="G225" i="9"/>
  <c r="F225" i="9"/>
  <c r="E225" i="9"/>
  <c r="B225" i="9" s="1"/>
  <c r="M224" i="9"/>
  <c r="L224" i="9"/>
  <c r="F224" i="9"/>
  <c r="B224" i="9" s="1"/>
  <c r="E224" i="9"/>
  <c r="M223" i="9"/>
  <c r="L223" i="9"/>
  <c r="F223" i="9" s="1"/>
  <c r="E223" i="9"/>
  <c r="B223" i="9"/>
  <c r="M222" i="9"/>
  <c r="F222" i="9" s="1"/>
  <c r="L222" i="9"/>
  <c r="E222" i="9"/>
  <c r="B222" i="9"/>
  <c r="M221" i="9"/>
  <c r="L221" i="9"/>
  <c r="F221" i="9"/>
  <c r="E221" i="9"/>
  <c r="B221" i="9" s="1"/>
  <c r="M220" i="9"/>
  <c r="L220" i="9"/>
  <c r="F220" i="9"/>
  <c r="B220" i="9" s="1"/>
  <c r="E220" i="9"/>
  <c r="M219" i="9"/>
  <c r="L219" i="9"/>
  <c r="F219" i="9" s="1"/>
  <c r="E219" i="9"/>
  <c r="B219" i="9"/>
  <c r="M218" i="9"/>
  <c r="F218" i="9" s="1"/>
  <c r="L218" i="9"/>
  <c r="E218" i="9"/>
  <c r="B218" i="9"/>
  <c r="M217" i="9"/>
  <c r="L217" i="9"/>
  <c r="F217" i="9"/>
  <c r="E217" i="9"/>
  <c r="B217" i="9" s="1"/>
  <c r="M216" i="9"/>
  <c r="L216" i="9"/>
  <c r="E216" i="9"/>
  <c r="M215" i="9"/>
  <c r="L215" i="9"/>
  <c r="F215" i="9" s="1"/>
  <c r="E215" i="9"/>
  <c r="B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E157" i="9" s="1"/>
  <c r="B157" i="9" s="1"/>
  <c r="G157" i="9"/>
  <c r="F157" i="9"/>
  <c r="H156" i="9"/>
  <c r="G156" i="9"/>
  <c r="F156" i="9"/>
  <c r="E156" i="9"/>
  <c r="B156" i="9" s="1"/>
  <c r="H155" i="9"/>
  <c r="G155" i="9"/>
  <c r="E155" i="9" s="1"/>
  <c r="F155" i="9"/>
  <c r="H154" i="9"/>
  <c r="G154" i="9"/>
  <c r="F154" i="9"/>
  <c r="H153" i="9"/>
  <c r="E153" i="9" s="1"/>
  <c r="B153" i="9" s="1"/>
  <c r="G153" i="9"/>
  <c r="F153" i="9"/>
  <c r="H152" i="9"/>
  <c r="G152" i="9"/>
  <c r="F152" i="9"/>
  <c r="E152" i="9"/>
  <c r="B152" i="9" s="1"/>
  <c r="H151" i="9"/>
  <c r="G151" i="9"/>
  <c r="E151" i="9" s="1"/>
  <c r="F151" i="9"/>
  <c r="H150" i="9"/>
  <c r="G150" i="9"/>
  <c r="F150" i="9"/>
  <c r="H149" i="9"/>
  <c r="E149" i="9" s="1"/>
  <c r="B149" i="9" s="1"/>
  <c r="G149" i="9"/>
  <c r="F149" i="9"/>
  <c r="H148" i="9"/>
  <c r="G148" i="9"/>
  <c r="F148" i="9"/>
  <c r="E148" i="9"/>
  <c r="B148" i="9" s="1"/>
  <c r="H147" i="9"/>
  <c r="G147" i="9"/>
  <c r="E147" i="9" s="1"/>
  <c r="F147" i="9"/>
  <c r="H146" i="9"/>
  <c r="G146" i="9"/>
  <c r="F146" i="9"/>
  <c r="H145" i="9"/>
  <c r="E145" i="9" s="1"/>
  <c r="B145" i="9" s="1"/>
  <c r="G145" i="9"/>
  <c r="F145" i="9"/>
  <c r="H144" i="9"/>
  <c r="G144" i="9"/>
  <c r="F144" i="9"/>
  <c r="E144" i="9"/>
  <c r="B144" i="9" s="1"/>
  <c r="H143" i="9"/>
  <c r="G143" i="9"/>
  <c r="E143" i="9" s="1"/>
  <c r="F143" i="9"/>
  <c r="F142" i="9"/>
  <c r="H141" i="9"/>
  <c r="G141" i="9"/>
  <c r="F141" i="9"/>
  <c r="E141" i="9"/>
  <c r="B141" i="9" s="1"/>
  <c r="H140" i="9"/>
  <c r="G140" i="9"/>
  <c r="F140" i="9"/>
  <c r="E140" i="9"/>
  <c r="H139" i="9"/>
  <c r="G139" i="9"/>
  <c r="E139" i="9" s="1"/>
  <c r="F139" i="9"/>
  <c r="H138" i="9"/>
  <c r="G138" i="9"/>
  <c r="E138" i="9" s="1"/>
  <c r="F138" i="9"/>
  <c r="B138" i="9"/>
  <c r="H137" i="9"/>
  <c r="G137" i="9"/>
  <c r="F137" i="9"/>
  <c r="E137" i="9"/>
  <c r="B137" i="9" s="1"/>
  <c r="H136" i="9"/>
  <c r="G136" i="9"/>
  <c r="F136" i="9"/>
  <c r="E136" i="9"/>
  <c r="H135" i="9"/>
  <c r="G135" i="9"/>
  <c r="E135" i="9" s="1"/>
  <c r="F135" i="9"/>
  <c r="H134" i="9"/>
  <c r="G134" i="9"/>
  <c r="E134" i="9" s="1"/>
  <c r="F134" i="9"/>
  <c r="B134" i="9"/>
  <c r="H133" i="9"/>
  <c r="G133" i="9"/>
  <c r="F133" i="9"/>
  <c r="E133" i="9"/>
  <c r="B133" i="9" s="1"/>
  <c r="H132" i="9"/>
  <c r="G132" i="9"/>
  <c r="F132" i="9"/>
  <c r="E132" i="9"/>
  <c r="H131" i="9"/>
  <c r="G131" i="9"/>
  <c r="E131" i="9" s="1"/>
  <c r="F131" i="9"/>
  <c r="H130" i="9"/>
  <c r="G130" i="9"/>
  <c r="E130" i="9" s="1"/>
  <c r="F130" i="9"/>
  <c r="B130" i="9"/>
  <c r="H129" i="9"/>
  <c r="G129" i="9"/>
  <c r="F129" i="9"/>
  <c r="E129" i="9"/>
  <c r="B129" i="9" s="1"/>
  <c r="H128" i="9"/>
  <c r="G128" i="9"/>
  <c r="F128" i="9"/>
  <c r="E128" i="9"/>
  <c r="H127" i="9"/>
  <c r="G127" i="9"/>
  <c r="E127" i="9" s="1"/>
  <c r="F127" i="9"/>
  <c r="H126" i="9"/>
  <c r="G126" i="9"/>
  <c r="E126" i="9" s="1"/>
  <c r="F126" i="9"/>
  <c r="B126" i="9"/>
  <c r="H125" i="9"/>
  <c r="G125" i="9"/>
  <c r="F125" i="9"/>
  <c r="E125" i="9"/>
  <c r="B125" i="9" s="1"/>
  <c r="H124" i="9"/>
  <c r="G124" i="9"/>
  <c r="F124" i="9"/>
  <c r="E124" i="9"/>
  <c r="H123" i="9"/>
  <c r="G123" i="9"/>
  <c r="E123" i="9" s="1"/>
  <c r="F123" i="9"/>
  <c r="H122" i="9"/>
  <c r="G122" i="9"/>
  <c r="E122" i="9" s="1"/>
  <c r="F122" i="9"/>
  <c r="B122" i="9"/>
  <c r="H121" i="9"/>
  <c r="G121" i="9"/>
  <c r="F121" i="9"/>
  <c r="E121" i="9"/>
  <c r="B121" i="9" s="1"/>
  <c r="H120" i="9"/>
  <c r="G120" i="9"/>
  <c r="F120" i="9"/>
  <c r="E120" i="9"/>
  <c r="H119" i="9"/>
  <c r="G119" i="9"/>
  <c r="E119" i="9" s="1"/>
  <c r="F119" i="9"/>
  <c r="H118" i="9"/>
  <c r="G118" i="9"/>
  <c r="E118" i="9" s="1"/>
  <c r="F118" i="9"/>
  <c r="B118" i="9"/>
  <c r="H117" i="9"/>
  <c r="G117" i="9"/>
  <c r="F117" i="9"/>
  <c r="E117" i="9"/>
  <c r="B117" i="9" s="1"/>
  <c r="H116" i="9"/>
  <c r="G116" i="9"/>
  <c r="F116" i="9"/>
  <c r="E116" i="9"/>
  <c r="H115" i="9"/>
  <c r="G115" i="9"/>
  <c r="E115" i="9" s="1"/>
  <c r="F115" i="9"/>
  <c r="H114" i="9"/>
  <c r="G114" i="9"/>
  <c r="E114" i="9" s="1"/>
  <c r="F114" i="9"/>
  <c r="B114" i="9"/>
  <c r="H113" i="9"/>
  <c r="G113" i="9"/>
  <c r="F113" i="9"/>
  <c r="E113" i="9"/>
  <c r="B113" i="9" s="1"/>
  <c r="H112" i="9"/>
  <c r="G112" i="9"/>
  <c r="F112" i="9"/>
  <c r="E112" i="9"/>
  <c r="H111" i="9"/>
  <c r="G111" i="9"/>
  <c r="E111" i="9" s="1"/>
  <c r="F111" i="9"/>
  <c r="H110" i="9"/>
  <c r="G110" i="9"/>
  <c r="E110" i="9" s="1"/>
  <c r="F110" i="9"/>
  <c r="B110" i="9"/>
  <c r="H109" i="9"/>
  <c r="G109" i="9"/>
  <c r="F109" i="9"/>
  <c r="E109" i="9"/>
  <c r="B109" i="9" s="1"/>
  <c r="H108" i="9"/>
  <c r="G108" i="9"/>
  <c r="F108" i="9"/>
  <c r="E108" i="9"/>
  <c r="H107" i="9"/>
  <c r="G107" i="9"/>
  <c r="E107" i="9" s="1"/>
  <c r="F107" i="9"/>
  <c r="H106" i="9"/>
  <c r="G106" i="9"/>
  <c r="E106" i="9" s="1"/>
  <c r="F106" i="9"/>
  <c r="B106" i="9"/>
  <c r="H105" i="9"/>
  <c r="G105" i="9"/>
  <c r="F105" i="9"/>
  <c r="E105" i="9"/>
  <c r="B105" i="9" s="1"/>
  <c r="H104" i="9"/>
  <c r="G104" i="9"/>
  <c r="F104" i="9"/>
  <c r="E104" i="9"/>
  <c r="H103" i="9"/>
  <c r="G103" i="9"/>
  <c r="E103" i="9" s="1"/>
  <c r="F103" i="9"/>
  <c r="H102" i="9"/>
  <c r="G102" i="9"/>
  <c r="E102" i="9" s="1"/>
  <c r="F102" i="9"/>
  <c r="B102" i="9"/>
  <c r="H101" i="9"/>
  <c r="G101" i="9"/>
  <c r="F101" i="9"/>
  <c r="E101" i="9"/>
  <c r="B101" i="9" s="1"/>
  <c r="H100" i="9"/>
  <c r="G100" i="9"/>
  <c r="F100" i="9"/>
  <c r="E100" i="9"/>
  <c r="H99" i="9"/>
  <c r="G99" i="9"/>
  <c r="E99" i="9" s="1"/>
  <c r="F99" i="9"/>
  <c r="H98" i="9"/>
  <c r="G98" i="9"/>
  <c r="E98" i="9" s="1"/>
  <c r="F98" i="9"/>
  <c r="B98" i="9"/>
  <c r="H97" i="9"/>
  <c r="G97" i="9"/>
  <c r="F97" i="9"/>
  <c r="E97" i="9"/>
  <c r="B97" i="9" s="1"/>
  <c r="H96" i="9"/>
  <c r="G96" i="9"/>
  <c r="F96" i="9"/>
  <c r="E96" i="9"/>
  <c r="H95" i="9"/>
  <c r="G95" i="9"/>
  <c r="E95" i="9" s="1"/>
  <c r="F95" i="9"/>
  <c r="H94" i="9"/>
  <c r="G94" i="9"/>
  <c r="E94" i="9" s="1"/>
  <c r="F94" i="9"/>
  <c r="B94" i="9"/>
  <c r="H93" i="9"/>
  <c r="G93" i="9"/>
  <c r="F93" i="9"/>
  <c r="E93" i="9"/>
  <c r="B93" i="9" s="1"/>
  <c r="H92" i="9"/>
  <c r="G92" i="9"/>
  <c r="F92" i="9"/>
  <c r="E92" i="9"/>
  <c r="H91" i="9"/>
  <c r="G91" i="9"/>
  <c r="E91" i="9" s="1"/>
  <c r="F91" i="9"/>
  <c r="H90" i="9"/>
  <c r="G90" i="9"/>
  <c r="E90" i="9" s="1"/>
  <c r="F90" i="9"/>
  <c r="B90" i="9"/>
  <c r="H89" i="9"/>
  <c r="G89" i="9"/>
  <c r="F89" i="9"/>
  <c r="E89" i="9"/>
  <c r="B89" i="9" s="1"/>
  <c r="H88" i="9"/>
  <c r="G88" i="9"/>
  <c r="F88" i="9"/>
  <c r="E88" i="9"/>
  <c r="H87" i="9"/>
  <c r="G87" i="9"/>
  <c r="E87" i="9" s="1"/>
  <c r="F87" i="9"/>
  <c r="H86" i="9"/>
  <c r="G86" i="9"/>
  <c r="E86" i="9" s="1"/>
  <c r="F86" i="9"/>
  <c r="B86" i="9"/>
  <c r="H85" i="9"/>
  <c r="G85" i="9"/>
  <c r="F85" i="9"/>
  <c r="E85" i="9"/>
  <c r="B85" i="9" s="1"/>
  <c r="H84" i="9"/>
  <c r="G84" i="9"/>
  <c r="F84" i="9"/>
  <c r="E84" i="9"/>
  <c r="H83" i="9"/>
  <c r="G83" i="9"/>
  <c r="E83" i="9" s="1"/>
  <c r="F83" i="9"/>
  <c r="H82" i="9"/>
  <c r="G82" i="9"/>
  <c r="E82" i="9" s="1"/>
  <c r="F82" i="9"/>
  <c r="B82" i="9"/>
  <c r="H81" i="9"/>
  <c r="G81" i="9"/>
  <c r="F81" i="9"/>
  <c r="E81" i="9"/>
  <c r="B81" i="9" s="1"/>
  <c r="H80" i="9"/>
  <c r="G80" i="9"/>
  <c r="F80" i="9"/>
  <c r="E80" i="9"/>
  <c r="H79" i="9"/>
  <c r="G79" i="9"/>
  <c r="E79" i="9" s="1"/>
  <c r="F79" i="9"/>
  <c r="H78" i="9"/>
  <c r="G78" i="9"/>
  <c r="E78" i="9" s="1"/>
  <c r="F78" i="9"/>
  <c r="B78" i="9"/>
  <c r="H77" i="9"/>
  <c r="G77" i="9"/>
  <c r="F77" i="9"/>
  <c r="E77" i="9"/>
  <c r="B77" i="9" s="1"/>
  <c r="H76" i="9"/>
  <c r="G76" i="9"/>
  <c r="F76" i="9"/>
  <c r="E76" i="9"/>
  <c r="H75" i="9"/>
  <c r="G75" i="9"/>
  <c r="E75" i="9" s="1"/>
  <c r="F75" i="9"/>
  <c r="H74" i="9"/>
  <c r="G74" i="9"/>
  <c r="E74" i="9" s="1"/>
  <c r="F74" i="9"/>
  <c r="B74" i="9"/>
  <c r="H73" i="9"/>
  <c r="G73" i="9"/>
  <c r="F73" i="9"/>
  <c r="E73" i="9"/>
  <c r="B73" i="9" s="1"/>
  <c r="H72" i="9"/>
  <c r="G72" i="9"/>
  <c r="F72" i="9"/>
  <c r="E72" i="9"/>
  <c r="H71" i="9"/>
  <c r="G71" i="9"/>
  <c r="E71" i="9" s="1"/>
  <c r="F71" i="9"/>
  <c r="H70" i="9"/>
  <c r="G70" i="9"/>
  <c r="E70" i="9" s="1"/>
  <c r="F70" i="9"/>
  <c r="B70" i="9"/>
  <c r="H69" i="9"/>
  <c r="G69" i="9"/>
  <c r="F69" i="9"/>
  <c r="E69" i="9"/>
  <c r="B69" i="9" s="1"/>
  <c r="H68" i="9"/>
  <c r="G68" i="9"/>
  <c r="F68" i="9"/>
  <c r="E68" i="9"/>
  <c r="H67" i="9"/>
  <c r="G67" i="9"/>
  <c r="E67" i="9" s="1"/>
  <c r="F67" i="9"/>
  <c r="H66" i="9"/>
  <c r="G66" i="9"/>
  <c r="E66" i="9" s="1"/>
  <c r="F66" i="9"/>
  <c r="B66" i="9"/>
  <c r="H65" i="9"/>
  <c r="G65" i="9"/>
  <c r="F65" i="9"/>
  <c r="E65" i="9"/>
  <c r="B65" i="9" s="1"/>
  <c r="H64" i="9"/>
  <c r="G64" i="9"/>
  <c r="F64" i="9"/>
  <c r="E64" i="9"/>
  <c r="H63" i="9"/>
  <c r="G63" i="9"/>
  <c r="E63" i="9" s="1"/>
  <c r="F63" i="9"/>
  <c r="H62" i="9"/>
  <c r="G62" i="9"/>
  <c r="F62" i="9"/>
  <c r="H61" i="9"/>
  <c r="G61" i="9"/>
  <c r="F61" i="9"/>
  <c r="E61" i="9"/>
  <c r="B61" i="9" s="1"/>
  <c r="H60" i="9"/>
  <c r="G60" i="9"/>
  <c r="F60" i="9"/>
  <c r="E60" i="9"/>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E22" i="9" s="1"/>
  <c r="B22" i="9" s="1"/>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9" i="8" s="1"/>
  <c r="D44" i="8"/>
  <c r="D36" i="8"/>
  <c r="D26" i="8"/>
  <c r="D18" i="8"/>
  <c r="D8" i="8"/>
  <c r="E44" i="7"/>
  <c r="D44" i="7"/>
  <c r="E39" i="7"/>
  <c r="E38" i="7" s="1"/>
  <c r="D1469" i="1" s="1"/>
  <c r="D39" i="7"/>
  <c r="D38" i="7"/>
  <c r="E30" i="7"/>
  <c r="D1461" i="1" s="1"/>
  <c r="D30" i="7"/>
  <c r="E23" i="7"/>
  <c r="D23" i="7"/>
  <c r="D22" i="7" s="1"/>
  <c r="H30" i="3" s="1"/>
  <c r="E22" i="7"/>
  <c r="D1453" i="1" s="1"/>
  <c r="E7" i="7"/>
  <c r="D7" i="7"/>
  <c r="D6" i="7" s="1"/>
  <c r="E6" i="7"/>
  <c r="F140" i="6"/>
  <c r="F139" i="6"/>
  <c r="F138" i="6"/>
  <c r="F137" i="6"/>
  <c r="F136" i="6"/>
  <c r="F135" i="6"/>
  <c r="F134" i="6"/>
  <c r="F133" i="6"/>
  <c r="F132" i="6"/>
  <c r="F131" i="6"/>
  <c r="E130" i="6"/>
  <c r="D130" i="6"/>
  <c r="F130" i="6" s="1"/>
  <c r="E129" i="6"/>
  <c r="F128" i="6"/>
  <c r="F127" i="6"/>
  <c r="F126" i="6"/>
  <c r="F125" i="6"/>
  <c r="F124" i="6"/>
  <c r="F123" i="6"/>
  <c r="E122" i="6"/>
  <c r="E114" i="6" s="1"/>
  <c r="D122" i="6"/>
  <c r="F122" i="6" s="1"/>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E245" i="5" s="1"/>
  <c r="D250" i="5"/>
  <c r="F249" i="5"/>
  <c r="F248" i="5"/>
  <c r="F247" i="5"/>
  <c r="E246" i="5"/>
  <c r="D246" i="5"/>
  <c r="F246" i="5" s="1"/>
  <c r="D245" i="5"/>
  <c r="F245" i="5" s="1"/>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79" i="5"/>
  <c r="F178"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F79" i="5" s="1"/>
  <c r="E78" i="5"/>
  <c r="D78" i="5"/>
  <c r="F78" i="5" s="1"/>
  <c r="F77" i="5"/>
  <c r="F76" i="5"/>
  <c r="F75" i="5"/>
  <c r="F74" i="5"/>
  <c r="F73" i="5"/>
  <c r="F72" i="5"/>
  <c r="F71" i="5"/>
  <c r="E70" i="5"/>
  <c r="E69" i="5" s="1"/>
  <c r="E68" i="5" s="1"/>
  <c r="I21" i="3"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E350" i="4" s="1"/>
  <c r="E408" i="4" s="1"/>
  <c r="D403" i="1" s="1"/>
  <c r="D352" i="4"/>
  <c r="F352" i="4" s="1"/>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9" i="4" s="1"/>
  <c r="F258" i="4"/>
  <c r="F257" i="4"/>
  <c r="F256" i="4"/>
  <c r="F255" i="4"/>
  <c r="F254" i="4"/>
  <c r="E253" i="4"/>
  <c r="E252" i="4" s="1"/>
  <c r="D253" i="4"/>
  <c r="F253" i="4" s="1"/>
  <c r="D252" i="4"/>
  <c r="F252" i="4" s="1"/>
  <c r="F251" i="4"/>
  <c r="F250" i="4"/>
  <c r="F249" i="4"/>
  <c r="F248" i="4"/>
  <c r="E247" i="4"/>
  <c r="D243" i="1" s="1"/>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4" i="1" s="1"/>
  <c r="D228" i="4"/>
  <c r="F228" i="4" s="1"/>
  <c r="F227" i="4"/>
  <c r="F226" i="4"/>
  <c r="E225" i="4"/>
  <c r="E224" i="4" s="1"/>
  <c r="D220" i="1" s="1"/>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D82" i="4"/>
  <c r="F82" i="4" s="1"/>
  <c r="F81" i="4"/>
  <c r="F80" i="4"/>
  <c r="F79" i="4"/>
  <c r="F78" i="4"/>
  <c r="E77" i="4"/>
  <c r="D73" i="1" s="1"/>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C1461" i="1"/>
  <c r="H1461" i="1" s="1"/>
  <c r="D1460" i="1"/>
  <c r="C1460" i="1"/>
  <c r="D1459" i="1"/>
  <c r="C1459" i="1"/>
  <c r="J1459" i="1" s="1"/>
  <c r="D1458" i="1"/>
  <c r="C1458" i="1"/>
  <c r="D1457" i="1"/>
  <c r="C1457" i="1"/>
  <c r="J1457" i="1" s="1"/>
  <c r="D1456" i="1"/>
  <c r="C1456" i="1"/>
  <c r="D1455" i="1"/>
  <c r="C1455" i="1"/>
  <c r="J1455" i="1" s="1"/>
  <c r="D1454" i="1"/>
  <c r="C1454" i="1"/>
  <c r="C1453" i="1"/>
  <c r="H1453" i="1" s="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D1434" i="1"/>
  <c r="C1434" i="1"/>
  <c r="D1433" i="1"/>
  <c r="C1433" i="1"/>
  <c r="D1432" i="1"/>
  <c r="C1432" i="1"/>
  <c r="D1431" i="1"/>
  <c r="C1431" i="1"/>
  <c r="D1430" i="1"/>
  <c r="C1430" i="1"/>
  <c r="D1429" i="1"/>
  <c r="C1429" i="1"/>
  <c r="D1428" i="1"/>
  <c r="C1428" i="1"/>
  <c r="D1427" i="1"/>
  <c r="C1427" i="1"/>
  <c r="D1426" i="1"/>
  <c r="C1426" i="1"/>
  <c r="D1425" i="1"/>
  <c r="C1425" i="1"/>
  <c r="H1425" i="1" s="1"/>
  <c r="D1424" i="1"/>
  <c r="C1424" i="1"/>
  <c r="D1423" i="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C1412" i="1"/>
  <c r="D1411" i="1"/>
  <c r="C1411" i="1"/>
  <c r="H1411" i="1" s="1"/>
  <c r="D1410" i="1"/>
  <c r="C1410" i="1"/>
  <c r="D1409" i="1"/>
  <c r="C1409" i="1"/>
  <c r="H1409" i="1" s="1"/>
  <c r="D1408"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C549" i="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C532" i="1"/>
  <c r="D531" i="1"/>
  <c r="C531" i="1"/>
  <c r="H531" i="1" s="1"/>
  <c r="D530" i="1"/>
  <c r="C530" i="1"/>
  <c r="H530" i="1" s="1"/>
  <c r="C529" i="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C449" i="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C243" i="1"/>
  <c r="D242" i="1"/>
  <c r="C242" i="1"/>
  <c r="H242" i="1" s="1"/>
  <c r="D241" i="1"/>
  <c r="C241" i="1"/>
  <c r="H241" i="1" s="1"/>
  <c r="C240" i="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C227" i="1"/>
  <c r="D226" i="1"/>
  <c r="C226" i="1"/>
  <c r="H226" i="1" s="1"/>
  <c r="D225" i="1"/>
  <c r="C225" i="1"/>
  <c r="H225" i="1" s="1"/>
  <c r="C224" i="1"/>
  <c r="D223" i="1"/>
  <c r="C223" i="1"/>
  <c r="H223" i="1" s="1"/>
  <c r="D222" i="1"/>
  <c r="C222" i="1"/>
  <c r="H222" i="1" s="1"/>
  <c r="C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F214" i="9" l="1"/>
  <c r="B214" i="9" s="1"/>
  <c r="F216" i="9"/>
  <c r="B216" i="9" s="1"/>
  <c r="E26" i="9"/>
  <c r="B26" i="9" s="1"/>
  <c r="H74" i="1"/>
  <c r="H73" i="1"/>
  <c r="E50" i="4"/>
  <c r="D46" i="1" s="1"/>
  <c r="F77" i="4"/>
  <c r="H227" i="1"/>
  <c r="H529" i="1"/>
  <c r="F51" i="4"/>
  <c r="D50" i="4"/>
  <c r="F422" i="4"/>
  <c r="D421" i="4"/>
  <c r="F485" i="4"/>
  <c r="D484" i="4"/>
  <c r="F6" i="6"/>
  <c r="D5" i="6"/>
  <c r="F5" i="6" s="1"/>
  <c r="F90" i="6"/>
  <c r="D89" i="6"/>
  <c r="C1384" i="1"/>
  <c r="H1384" i="1" s="1"/>
  <c r="F114" i="6"/>
  <c r="C1408" i="1"/>
  <c r="H1408" i="1" s="1"/>
  <c r="H27" i="3"/>
  <c r="D5" i="7"/>
  <c r="C1437" i="1"/>
  <c r="D6" i="8"/>
  <c r="C1481" i="1" s="1"/>
  <c r="H1481" i="1" s="1"/>
  <c r="C1483" i="1"/>
  <c r="H1483" i="1" s="1"/>
  <c r="D221" i="1"/>
  <c r="H221" i="1" s="1"/>
  <c r="D345" i="1"/>
  <c r="D523" i="1"/>
  <c r="D1046" i="1"/>
  <c r="D1214" i="1"/>
  <c r="H1385" i="1"/>
  <c r="H1387" i="1"/>
  <c r="H1389" i="1"/>
  <c r="H1391" i="1"/>
  <c r="H1393" i="1"/>
  <c r="H1395" i="1"/>
  <c r="H1397" i="1"/>
  <c r="H1399" i="1"/>
  <c r="C1401" i="1"/>
  <c r="H1401" i="1" s="1"/>
  <c r="H1403" i="1"/>
  <c r="H1405" i="1"/>
  <c r="H1407" i="1"/>
  <c r="F17" i="4"/>
  <c r="D7" i="4"/>
  <c r="F153" i="4"/>
  <c r="D152" i="4"/>
  <c r="H243" i="1"/>
  <c r="H549" i="1"/>
  <c r="H224" i="1"/>
  <c r="H240" i="1"/>
  <c r="H1349" i="1"/>
  <c r="H1351" i="1"/>
  <c r="H1353" i="1"/>
  <c r="H1355" i="1"/>
  <c r="H1357" i="1"/>
  <c r="H1359" i="1"/>
  <c r="H1361" i="1"/>
  <c r="H1363" i="1"/>
  <c r="H1365" i="1"/>
  <c r="H1367" i="1"/>
  <c r="H1369" i="1"/>
  <c r="H1371" i="1"/>
  <c r="H1373" i="1"/>
  <c r="H1375" i="1"/>
  <c r="H1377" i="1"/>
  <c r="H1379" i="1"/>
  <c r="H1381" i="1"/>
  <c r="H1438" i="1"/>
  <c r="J1440" i="1"/>
  <c r="J1442" i="1"/>
  <c r="J1444" i="1"/>
  <c r="J1446" i="1"/>
  <c r="J1448" i="1"/>
  <c r="J1450" i="1"/>
  <c r="J1452" i="1"/>
  <c r="F351" i="4"/>
  <c r="D350" i="4"/>
  <c r="H449" i="1"/>
  <c r="H532" i="1"/>
  <c r="D522" i="1"/>
  <c r="D1215" i="1"/>
  <c r="F134" i="4"/>
  <c r="D133" i="4"/>
  <c r="E407" i="4"/>
  <c r="D402" i="1" s="1"/>
  <c r="F345" i="4"/>
  <c r="D344" i="4"/>
  <c r="F35" i="5"/>
  <c r="D12" i="5"/>
  <c r="H1470" i="1"/>
  <c r="J1472" i="1"/>
  <c r="J1474" i="1"/>
  <c r="J1476" i="1"/>
  <c r="J1478" i="1"/>
  <c r="E152" i="4"/>
  <c r="F300" i="4"/>
  <c r="D299" i="4"/>
  <c r="E421" i="4"/>
  <c r="H289" i="9"/>
  <c r="E289" i="9" s="1"/>
  <c r="B289" i="9" s="1"/>
  <c r="E176" i="5"/>
  <c r="E89" i="6"/>
  <c r="D1383" i="1" s="1"/>
  <c r="C1524" i="1"/>
  <c r="H1524" i="1" s="1"/>
  <c r="D43" i="8"/>
  <c r="F125" i="4"/>
  <c r="D124" i="4"/>
  <c r="F140" i="4"/>
  <c r="D139" i="4"/>
  <c r="F197" i="4"/>
  <c r="D196" i="4"/>
  <c r="D224" i="4"/>
  <c r="F312" i="4"/>
  <c r="D311" i="4"/>
  <c r="F473" i="4"/>
  <c r="D472" i="4"/>
  <c r="F8" i="5"/>
  <c r="D7" i="5"/>
  <c r="F36" i="6"/>
  <c r="D35" i="6"/>
  <c r="H1306" i="1"/>
  <c r="H1308" i="1"/>
  <c r="H1310" i="1"/>
  <c r="H1312" i="1"/>
  <c r="H1314" i="1"/>
  <c r="H1316" i="1"/>
  <c r="H1318" i="1"/>
  <c r="H1320" i="1"/>
  <c r="H1322" i="1"/>
  <c r="H1324" i="1"/>
  <c r="H1326" i="1"/>
  <c r="H1328" i="1"/>
  <c r="H1330" i="1"/>
  <c r="H1332" i="1"/>
  <c r="H1334" i="1"/>
  <c r="H1336" i="1"/>
  <c r="H1338" i="1"/>
  <c r="H1340" i="1"/>
  <c r="H1342" i="1"/>
  <c r="H1344" i="1"/>
  <c r="H1346" i="1"/>
  <c r="H1348" i="1"/>
  <c r="H1350" i="1"/>
  <c r="H1352" i="1"/>
  <c r="H1354" i="1"/>
  <c r="H1356" i="1"/>
  <c r="H1358" i="1"/>
  <c r="H1360" i="1"/>
  <c r="H1362" i="1"/>
  <c r="H1364" i="1"/>
  <c r="H1366" i="1"/>
  <c r="H1368" i="1"/>
  <c r="H1370" i="1"/>
  <c r="H1372" i="1"/>
  <c r="H1374" i="1"/>
  <c r="H1376" i="1"/>
  <c r="H1378" i="1"/>
  <c r="H1380" i="1"/>
  <c r="H1382" i="1"/>
  <c r="H1386" i="1"/>
  <c r="H1388" i="1"/>
  <c r="H1390" i="1"/>
  <c r="H1392" i="1"/>
  <c r="H1394" i="1"/>
  <c r="H1396" i="1"/>
  <c r="H1398" i="1"/>
  <c r="H1400" i="1"/>
  <c r="H1402" i="1"/>
  <c r="H1404" i="1"/>
  <c r="H1406" i="1"/>
  <c r="H1410" i="1"/>
  <c r="H1412" i="1"/>
  <c r="H1414" i="1"/>
  <c r="H1416" i="1"/>
  <c r="H1418" i="1"/>
  <c r="H1420" i="1"/>
  <c r="H1422" i="1"/>
  <c r="H1424" i="1"/>
  <c r="H1426" i="1"/>
  <c r="H1428" i="1"/>
  <c r="H1430" i="1"/>
  <c r="H1432" i="1"/>
  <c r="H1434" i="1"/>
  <c r="H1454" i="1"/>
  <c r="J1456" i="1"/>
  <c r="J1458" i="1"/>
  <c r="J1460" i="1"/>
  <c r="E7" i="4"/>
  <c r="E196" i="4"/>
  <c r="D192" i="1" s="1"/>
  <c r="F264" i="4"/>
  <c r="D263" i="4"/>
  <c r="E7" i="5"/>
  <c r="F191" i="5"/>
  <c r="D190" i="5"/>
  <c r="F239" i="5"/>
  <c r="D238" i="5"/>
  <c r="D1437" i="1"/>
  <c r="E5" i="7"/>
  <c r="C1511" i="1"/>
  <c r="H1511" i="1" s="1"/>
  <c r="D24" i="8"/>
  <c r="C1499" i="1" s="1"/>
  <c r="H1499" i="1" s="1"/>
  <c r="F69" i="5"/>
  <c r="G286" i="9"/>
  <c r="E292" i="9"/>
  <c r="B292" i="9" s="1"/>
  <c r="D643" i="4"/>
  <c r="H286" i="9"/>
  <c r="B63" i="9"/>
  <c r="B67" i="9"/>
  <c r="B71" i="9"/>
  <c r="B75" i="9"/>
  <c r="B79" i="9"/>
  <c r="B83" i="9"/>
  <c r="B87" i="9"/>
  <c r="B91" i="9"/>
  <c r="B95" i="9"/>
  <c r="B99" i="9"/>
  <c r="B103" i="9"/>
  <c r="B107" i="9"/>
  <c r="B111" i="9"/>
  <c r="B115" i="9"/>
  <c r="B119" i="9"/>
  <c r="B123" i="9"/>
  <c r="B127" i="9"/>
  <c r="B131" i="9"/>
  <c r="B135" i="9"/>
  <c r="B139" i="9"/>
  <c r="H1427" i="1"/>
  <c r="H1429" i="1"/>
  <c r="H1431" i="1"/>
  <c r="H1433" i="1"/>
  <c r="F159" i="4"/>
  <c r="F210" i="4"/>
  <c r="E643" i="4"/>
  <c r="D637" i="1" s="1"/>
  <c r="D515" i="4"/>
  <c r="D529" i="4"/>
  <c r="D580" i="4"/>
  <c r="F13" i="5"/>
  <c r="D68" i="5"/>
  <c r="F70" i="5"/>
  <c r="D87" i="5"/>
  <c r="F146" i="5"/>
  <c r="E287" i="9"/>
  <c r="B287" i="9" s="1"/>
  <c r="F180" i="5"/>
  <c r="F250" i="5"/>
  <c r="D129" i="6"/>
  <c r="E62" i="9"/>
  <c r="B62" i="9" s="1"/>
  <c r="B143" i="9"/>
  <c r="B147" i="9"/>
  <c r="B151" i="9"/>
  <c r="B155" i="9"/>
  <c r="B159" i="9"/>
  <c r="B60" i="9"/>
  <c r="B64" i="9"/>
  <c r="B68" i="9"/>
  <c r="B72" i="9"/>
  <c r="B76" i="9"/>
  <c r="B80" i="9"/>
  <c r="B84" i="9"/>
  <c r="B88" i="9"/>
  <c r="B92" i="9"/>
  <c r="B96" i="9"/>
  <c r="B100" i="9"/>
  <c r="B104" i="9"/>
  <c r="B108" i="9"/>
  <c r="B112" i="9"/>
  <c r="B116" i="9"/>
  <c r="B120" i="9"/>
  <c r="B124" i="9"/>
  <c r="B128" i="9"/>
  <c r="B132" i="9"/>
  <c r="B136" i="9"/>
  <c r="B140" i="9"/>
  <c r="E146" i="9"/>
  <c r="B146" i="9" s="1"/>
  <c r="E150" i="9"/>
  <c r="B150" i="9" s="1"/>
  <c r="E154" i="9"/>
  <c r="B154" i="9" s="1"/>
  <c r="E158" i="9"/>
  <c r="B158" i="9" s="1"/>
  <c r="B279" i="9"/>
  <c r="E284" i="9"/>
  <c r="B284" i="9" s="1"/>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F350" i="4"/>
  <c r="F416" i="4"/>
  <c r="F417" i="4"/>
  <c r="F603" i="4"/>
  <c r="F88" i="5"/>
  <c r="F149" i="5"/>
  <c r="F177" i="5"/>
  <c r="F190" i="5"/>
  <c r="F206" i="5"/>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G163" i="9"/>
  <c r="E163" i="9" s="1"/>
  <c r="B163" i="9" s="1"/>
  <c r="G162" i="9"/>
  <c r="E162" i="9" s="1"/>
  <c r="B162" i="9" s="1"/>
  <c r="G161" i="9"/>
  <c r="E161" i="9" s="1"/>
  <c r="B161" i="9" s="1"/>
  <c r="G160" i="9"/>
  <c r="E160" i="9" s="1"/>
  <c r="B160" i="9" s="1"/>
  <c r="I10" i="9"/>
  <c r="E175" i="5" l="1"/>
  <c r="D1152" i="1" s="1"/>
  <c r="I22" i="3"/>
  <c r="D1153" i="1"/>
  <c r="F133" i="4"/>
  <c r="C129" i="1"/>
  <c r="H1437" i="1"/>
  <c r="F238" i="5"/>
  <c r="D237" i="5"/>
  <c r="C1215" i="1"/>
  <c r="F472" i="4"/>
  <c r="C466" i="1"/>
  <c r="E151" i="4"/>
  <c r="D148" i="1"/>
  <c r="F344" i="4"/>
  <c r="C339" i="1"/>
  <c r="D151" i="4"/>
  <c r="C148" i="1"/>
  <c r="G297" i="9"/>
  <c r="E297" i="9" s="1"/>
  <c r="H29" i="3"/>
  <c r="C1436" i="1"/>
  <c r="F421" i="4"/>
  <c r="D420" i="4"/>
  <c r="C415" i="1"/>
  <c r="D42" i="8"/>
  <c r="C1517" i="1" s="1"/>
  <c r="F152" i="4"/>
  <c r="G1437" i="1"/>
  <c r="G1384" i="1"/>
  <c r="F87" i="5"/>
  <c r="C1065" i="1"/>
  <c r="F580" i="4"/>
  <c r="C574" i="1"/>
  <c r="F263" i="4"/>
  <c r="C259" i="1"/>
  <c r="F196" i="4"/>
  <c r="C192" i="1"/>
  <c r="F124" i="4"/>
  <c r="C120" i="1"/>
  <c r="E420" i="4"/>
  <c r="D415" i="1"/>
  <c r="C345" i="1"/>
  <c r="F89" i="6"/>
  <c r="C1383" i="1"/>
  <c r="F129" i="6"/>
  <c r="C1423" i="1"/>
  <c r="F68" i="5"/>
  <c r="H21" i="3"/>
  <c r="C1046" i="1"/>
  <c r="F515" i="4"/>
  <c r="C509" i="1"/>
  <c r="F139" i="4"/>
  <c r="C135" i="1"/>
  <c r="I35" i="3"/>
  <c r="C1518" i="1"/>
  <c r="H24" i="3"/>
  <c r="C1299" i="1"/>
  <c r="D141" i="6"/>
  <c r="G1401" i="1"/>
  <c r="F643" i="4"/>
  <c r="C637" i="1"/>
  <c r="E6" i="5"/>
  <c r="I20" i="3"/>
  <c r="D985" i="1"/>
  <c r="E6" i="4"/>
  <c r="D3" i="1"/>
  <c r="F35" i="6"/>
  <c r="H25" i="3"/>
  <c r="C1329" i="1"/>
  <c r="F224" i="4"/>
  <c r="C220" i="1"/>
  <c r="E164" i="9"/>
  <c r="B164" i="9" s="1"/>
  <c r="G20" i="9"/>
  <c r="E20" i="9" s="1"/>
  <c r="F529" i="4"/>
  <c r="D528" i="4"/>
  <c r="C523" i="1"/>
  <c r="E286" i="9"/>
  <c r="B286" i="9" s="1"/>
  <c r="D1436" i="1"/>
  <c r="I29" i="3"/>
  <c r="G291" i="9"/>
  <c r="E291" i="9" s="1"/>
  <c r="B291" i="9" s="1"/>
  <c r="D176" i="5"/>
  <c r="C1167" i="1"/>
  <c r="F7" i="5"/>
  <c r="D6" i="5"/>
  <c r="H20" i="3"/>
  <c r="C985" i="1"/>
  <c r="F311" i="4"/>
  <c r="C306" i="1"/>
  <c r="E141" i="6"/>
  <c r="F299" i="4"/>
  <c r="D298" i="4"/>
  <c r="D408" i="4" s="1"/>
  <c r="C294" i="1"/>
  <c r="F12" i="5"/>
  <c r="C990" i="1"/>
  <c r="F7" i="4"/>
  <c r="D6" i="4"/>
  <c r="C3" i="1"/>
  <c r="F484" i="4"/>
  <c r="C478" i="1"/>
  <c r="F50" i="4"/>
  <c r="C46" i="1"/>
  <c r="F644" i="4"/>
  <c r="C638" i="1"/>
  <c r="G638" i="1" s="1"/>
  <c r="F141" i="6"/>
  <c r="H28" i="3"/>
  <c r="C1435" i="1"/>
  <c r="G299" i="9"/>
  <c r="E299" i="9" s="1"/>
  <c r="B20" i="9"/>
  <c r="E19"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34" i="3" l="1"/>
  <c r="G294" i="9"/>
  <c r="E294" i="9" s="1"/>
  <c r="B294" i="9" s="1"/>
  <c r="K1432" i="9"/>
  <c r="G295" i="9"/>
  <c r="E295" i="9" s="1"/>
  <c r="B295" i="9" s="1"/>
  <c r="F408" i="4"/>
  <c r="C403" i="1"/>
  <c r="H16" i="3"/>
  <c r="C2" i="1"/>
  <c r="D412" i="4"/>
  <c r="F6" i="4"/>
  <c r="H294" i="1"/>
  <c r="G294" i="1"/>
  <c r="H306" i="1"/>
  <c r="G306" i="1"/>
  <c r="C984" i="1"/>
  <c r="F6" i="5"/>
  <c r="H1383" i="1"/>
  <c r="G1383" i="1"/>
  <c r="H192" i="1"/>
  <c r="G192" i="1"/>
  <c r="H574" i="1"/>
  <c r="G574" i="1"/>
  <c r="H415" i="1"/>
  <c r="G415" i="1"/>
  <c r="H339" i="1"/>
  <c r="G339" i="1"/>
  <c r="D636" i="4"/>
  <c r="C522" i="1"/>
  <c r="F528" i="4"/>
  <c r="H220" i="1"/>
  <c r="G220" i="1"/>
  <c r="H1518" i="1"/>
  <c r="G1518" i="1"/>
  <c r="H46" i="1"/>
  <c r="G46" i="1"/>
  <c r="H3" i="1"/>
  <c r="G3" i="1"/>
  <c r="D1435" i="1"/>
  <c r="I28" i="3"/>
  <c r="F176" i="5"/>
  <c r="D175" i="5"/>
  <c r="H22" i="3"/>
  <c r="C1153" i="1"/>
  <c r="H1329" i="1"/>
  <c r="G1329" i="1"/>
  <c r="I16" i="3"/>
  <c r="D2" i="1"/>
  <c r="E412" i="4"/>
  <c r="E290" i="4"/>
  <c r="D286" i="1" s="1"/>
  <c r="H637" i="1"/>
  <c r="G637" i="1"/>
  <c r="H1299" i="1"/>
  <c r="G1299" i="1"/>
  <c r="H135" i="1"/>
  <c r="G135" i="1"/>
  <c r="H1046" i="1"/>
  <c r="G1046" i="1"/>
  <c r="H1436" i="1"/>
  <c r="G1436" i="1"/>
  <c r="D289" i="4"/>
  <c r="H17" i="3"/>
  <c r="C147" i="1"/>
  <c r="F151" i="4"/>
  <c r="E289" i="4"/>
  <c r="I17" i="3"/>
  <c r="D147" i="1"/>
  <c r="F237" i="5"/>
  <c r="H23" i="3"/>
  <c r="C1214" i="1"/>
  <c r="H523" i="1"/>
  <c r="G523" i="1"/>
  <c r="H466" i="1"/>
  <c r="G466" i="1"/>
  <c r="H478" i="1"/>
  <c r="G478" i="1"/>
  <c r="D407" i="4"/>
  <c r="C293" i="1"/>
  <c r="F298" i="4"/>
  <c r="H509" i="1"/>
  <c r="G509" i="1"/>
  <c r="E635" i="4"/>
  <c r="D629" i="1" s="1"/>
  <c r="D414" i="1"/>
  <c r="E636" i="4"/>
  <c r="D630" i="1" s="1"/>
  <c r="D635" i="4"/>
  <c r="C414" i="1"/>
  <c r="F420" i="4"/>
  <c r="E296" i="9"/>
  <c r="I10" i="3" s="1"/>
  <c r="B297" i="9"/>
  <c r="H990" i="1"/>
  <c r="G990" i="1"/>
  <c r="H985" i="1"/>
  <c r="G985" i="1"/>
  <c r="H1167" i="1"/>
  <c r="G1167" i="1"/>
  <c r="H276" i="9"/>
  <c r="D984" i="1"/>
  <c r="H1423" i="1"/>
  <c r="G1423" i="1"/>
  <c r="H345" i="1"/>
  <c r="G345" i="1"/>
  <c r="H120" i="1"/>
  <c r="G120" i="1"/>
  <c r="H259" i="1"/>
  <c r="G259" i="1"/>
  <c r="H1065" i="1"/>
  <c r="G1065" i="1"/>
  <c r="H148" i="1"/>
  <c r="G148" i="1"/>
  <c r="H1215" i="1"/>
  <c r="G1215" i="1"/>
  <c r="H129" i="1"/>
  <c r="G129" i="1"/>
  <c r="H638" i="1"/>
  <c r="B299" i="9"/>
  <c r="E298" i="9"/>
  <c r="H1435" i="1"/>
  <c r="G1435" i="1"/>
  <c r="H9" i="3"/>
  <c r="H1517" i="1"/>
  <c r="G1517" i="1"/>
  <c r="H11" i="3"/>
  <c r="E293" i="9" l="1"/>
  <c r="I11" i="3" s="1"/>
  <c r="H414" i="1"/>
  <c r="G414" i="1"/>
  <c r="H293" i="1"/>
  <c r="G293" i="1"/>
  <c r="H1214" i="1"/>
  <c r="G1214" i="1"/>
  <c r="F175" i="5"/>
  <c r="C1152" i="1"/>
  <c r="H984" i="1"/>
  <c r="G984" i="1"/>
  <c r="H2" i="1"/>
  <c r="G2" i="1"/>
  <c r="F635" i="4"/>
  <c r="C629" i="1"/>
  <c r="F407" i="4"/>
  <c r="C402" i="1"/>
  <c r="D285" i="1"/>
  <c r="E413" i="4"/>
  <c r="E291" i="4"/>
  <c r="D287" i="1" s="1"/>
  <c r="C285" i="1"/>
  <c r="D291" i="4"/>
  <c r="F289" i="4"/>
  <c r="D413" i="4"/>
  <c r="E639" i="4"/>
  <c r="D407" i="1"/>
  <c r="H522" i="1"/>
  <c r="G522" i="1"/>
  <c r="D290" i="4"/>
  <c r="H1153" i="1"/>
  <c r="G1153" i="1"/>
  <c r="F636" i="4"/>
  <c r="C630" i="1"/>
  <c r="H403" i="1"/>
  <c r="G403" i="1"/>
  <c r="G282" i="9"/>
  <c r="E282" i="9" s="1"/>
  <c r="B282" i="9" s="1"/>
  <c r="H147" i="1"/>
  <c r="G147" i="1"/>
  <c r="G276" i="9"/>
  <c r="E276" i="9" s="1"/>
  <c r="C407" i="1"/>
  <c r="F412" i="4"/>
  <c r="D639" i="4"/>
  <c r="N3" i="9"/>
  <c r="K3" i="9"/>
  <c r="I9" i="3"/>
  <c r="F639" i="4" l="1"/>
  <c r="C633" i="1"/>
  <c r="E275" i="9"/>
  <c r="I8" i="3" s="1"/>
  <c r="B276" i="9"/>
  <c r="D640" i="4"/>
  <c r="F413" i="4"/>
  <c r="C408" i="1"/>
  <c r="D415" i="4"/>
  <c r="H1152" i="1"/>
  <c r="G1152" i="1"/>
  <c r="E415" i="4"/>
  <c r="D410" i="1" s="1"/>
  <c r="D408" i="1"/>
  <c r="E640" i="4"/>
  <c r="H629" i="1"/>
  <c r="G629" i="1"/>
  <c r="D414" i="4"/>
  <c r="H630" i="1"/>
  <c r="G630" i="1"/>
  <c r="C286" i="1"/>
  <c r="F290" i="4"/>
  <c r="E414" i="4"/>
  <c r="D409" i="1" s="1"/>
  <c r="F291" i="4"/>
  <c r="C287" i="1"/>
  <c r="H407" i="1"/>
  <c r="G407" i="1"/>
  <c r="E641" i="4"/>
  <c r="D633" i="1"/>
  <c r="H285" i="1"/>
  <c r="G285" i="1"/>
  <c r="H402" i="1"/>
  <c r="G402" i="1"/>
  <c r="H8" i="3"/>
  <c r="M3" i="9" s="1"/>
  <c r="H287" i="1" l="1"/>
  <c r="G287" i="1"/>
  <c r="G286" i="1"/>
  <c r="H286" i="1"/>
  <c r="G408" i="1"/>
  <c r="H408" i="1"/>
  <c r="D635" i="1"/>
  <c r="G633" i="1"/>
  <c r="H633" i="1"/>
  <c r="E642" i="4"/>
  <c r="D634" i="1"/>
  <c r="F640" i="4"/>
  <c r="C634" i="1"/>
  <c r="D642" i="4"/>
  <c r="F414" i="4"/>
  <c r="C409" i="1"/>
  <c r="F415" i="4"/>
  <c r="C410" i="1"/>
  <c r="D641" i="4"/>
  <c r="G410" i="1" l="1"/>
  <c r="H410" i="1"/>
  <c r="E646" i="4"/>
  <c r="D636" i="1"/>
  <c r="D645" i="4"/>
  <c r="F641" i="4"/>
  <c r="C635" i="1"/>
  <c r="D646" i="4"/>
  <c r="F642" i="4"/>
  <c r="C636" i="1"/>
  <c r="E645" i="4"/>
  <c r="G634" i="1"/>
  <c r="H634" i="1"/>
  <c r="H409" i="1"/>
  <c r="G409" i="1"/>
  <c r="C640" i="1" l="1"/>
  <c r="F646" i="4"/>
  <c r="H19" i="3"/>
  <c r="I18" i="3"/>
  <c r="D639" i="1"/>
  <c r="H635" i="1"/>
  <c r="G635" i="1"/>
  <c r="H636" i="1"/>
  <c r="G636" i="1"/>
  <c r="I19" i="3"/>
  <c r="D640" i="1"/>
  <c r="H7" i="3" s="1"/>
  <c r="H18" i="3"/>
  <c r="C639" i="1"/>
  <c r="F645" i="4"/>
  <c r="J3" i="9" l="1"/>
  <c r="I7" i="3"/>
  <c r="H639" i="1"/>
  <c r="G639" i="1"/>
  <c r="G640" i="1"/>
  <c r="H640" i="1"/>
  <c r="L272" i="9" l="1"/>
  <c r="I17" i="9"/>
  <c r="L16" i="9"/>
  <c r="L15" i="9"/>
  <c r="J5" i="9"/>
  <c r="K6" i="9"/>
  <c r="I8" i="9"/>
  <c r="J9" i="9"/>
  <c r="I11" i="9"/>
  <c r="J12" i="9"/>
  <c r="K13" i="9"/>
  <c r="J8" i="9"/>
  <c r="K9" i="9"/>
  <c r="J11" i="9"/>
  <c r="K12" i="9"/>
  <c r="G18" i="9"/>
  <c r="E18" i="9" s="1"/>
  <c r="B18" i="9" s="1"/>
  <c r="G17" i="9"/>
  <c r="G16" i="9"/>
  <c r="I6" i="9"/>
  <c r="K8" i="9"/>
  <c r="J10" i="9"/>
  <c r="K11" i="9"/>
  <c r="M272" i="9"/>
  <c r="M16" i="9"/>
  <c r="M15" i="9"/>
  <c r="J6" i="9"/>
  <c r="K7" i="9"/>
  <c r="K10" i="9"/>
  <c r="J13" i="9"/>
  <c r="H18" i="9"/>
  <c r="H17" i="9"/>
  <c r="H16" i="9"/>
  <c r="H15" i="9"/>
  <c r="K5" i="9"/>
  <c r="I7" i="9"/>
  <c r="G15" i="9"/>
  <c r="J7" i="9"/>
  <c r="I13" i="9"/>
  <c r="J17" i="9"/>
  <c r="I5" i="9"/>
  <c r="I9" i="9"/>
  <c r="I12" i="9"/>
  <c r="E5" i="9" l="1"/>
  <c r="B5" i="9" s="1"/>
  <c r="E9" i="9"/>
  <c r="B9" i="9" s="1"/>
  <c r="E11" i="9"/>
  <c r="B11" i="9" s="1"/>
  <c r="E6" i="9"/>
  <c r="B6" i="9" s="1"/>
  <c r="E15" i="9"/>
  <c r="E8" i="9"/>
  <c r="B8" i="9" s="1"/>
  <c r="F16" i="9"/>
  <c r="F15" i="9"/>
  <c r="B15" i="9" s="1"/>
  <c r="E7" i="9"/>
  <c r="B7" i="9" s="1"/>
  <c r="E12" i="9"/>
  <c r="B12" i="9" s="1"/>
  <c r="E13" i="9"/>
  <c r="B13" i="9" s="1"/>
  <c r="E16" i="9"/>
  <c r="E10" i="9"/>
  <c r="B10" i="9" s="1"/>
  <c r="E17" i="9"/>
  <c r="B17" i="9" s="1"/>
  <c r="F272" i="9"/>
  <c r="B16" i="9" l="1"/>
  <c r="E4" i="9"/>
  <c r="F14" i="9"/>
  <c r="B272" i="9"/>
  <c r="F19" i="9"/>
  <c r="F3" i="9" s="1"/>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<sst xmlns="http://schemas.openxmlformats.org/spreadsheetml/2006/main" count="4313" uniqueCount="3393">
  <si>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</si>
  <si>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</si>
  <si>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</si>
  <si>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</si>
  <si>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</si>
  <si>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</si>
  <si>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</si>
  <si>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</si>
  <si>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</si>
  <si>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</si>
  <si>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</si>
  <si>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</si>
  <si>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</si>
  <si>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</si>
  <si>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</si>
  <si>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</si>
  <si>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</si>
  <si>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</si>
  <si>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</si>
  <si>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</si>
  <si>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</si>
  <si>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</si>
  <si>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</si>
  <si>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</si>
  <si>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</si>
  <si>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</si>
  <si>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</si>
  <si>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</si>
  <si>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</si>
  <si>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</si>
  <si>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</si>
  <si>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</si>
  <si>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</si>
  <si>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</si>
  <si>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</si>
  <si>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</si>
  <si>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</si>
  <si>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</si>
  <si>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</si>
  <si>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</si>
  <si>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</si>
  <si>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</si>
  <si>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</si>
  <si>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</si>
  <si>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</si>
  <si>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</si>
  <si>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</si>
  <si>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</si>
  <si>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</si>
  <si>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</si>
  <si>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</si>
  <si>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</si>
  <si>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</si>
  <si>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</si>
  <si>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</si>
  <si>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</si>
  <si>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</si>
  <si>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</si>
  <si>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</si>
  <si>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</si>
  <si>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</si>
  <si>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</si>
  <si>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</si>
  <si>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</si>
  <si>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</si>
  <si>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</si>
  <si>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</si>
  <si>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</si>
  <si>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</si>
  <si>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</si>
  <si>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</si>
  <si>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</si>
  <si>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</si>
  <si>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</si>
  <si>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</si>
  <si>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</si>
  <si>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</si>
  <si>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</si>
  <si>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</si>
  <si>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</si>
  <si>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</si>
  <si>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</si>
  <si>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</si>
  <si>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</si>
  <si>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</si>
  <si>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</si>
  <si>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</si>
  <si>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</si>
  <si>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</si>
  <si>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</si>
  <si>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</si>
  <si>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</si>
  <si>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</si>
  <si>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</si>
  <si>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</si>
  <si>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</si>
  <si>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</si>
  <si>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</si>
  <si>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</si>
  <si>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</si>
  <si>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</si>
  <si>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</si>
  <si>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</si>
  <si>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</si>
  <si>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</si>
  <si>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</si>
  <si>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</si>
  <si>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</si>
  <si>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</si>
  <si>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</si>
  <si>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</si>
  <si>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</si>
  <si>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</si>
  <si>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</si>
  <si>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</si>
  <si>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</si>
  <si>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</si>
  <si>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</si>
  <si>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</si>
  <si>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</si>
  <si>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</si>
  <si>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</si>
  <si>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</si>
  <si>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</si>
  <si>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</si>
  <si>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</si>
  <si>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</si>
  <si>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</si>
  <si>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</si>
  <si>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</si>
  <si>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</si>
  <si>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</si>
  <si>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</si>
  <si>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</si>
  <si>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</si>
  <si>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</si>
  <si>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</si>
  <si>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</si>
  <si>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</si>
  <si>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</si>
  <si>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</si>
  <si>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</si>
  <si>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</si>
  <si>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</si>
  <si>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</si>
  <si>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</si>
  <si>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</si>
  <si>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</si>
  <si>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</si>
  <si>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</si>
  <si>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</si>
  <si>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</si>
  <si>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</si>
  <si>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</si>
  <si>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</si>
  <si>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</si>
  <si>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</si>
  <si>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</si>
  <si>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</si>
  <si>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</si>
  <si>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</si>
  <si>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</si>
  <si>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</si>
  <si>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</si>
  <si>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</si>
  <si>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</si>
  <si>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</si>
  <si>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</si>
  <si>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</si>
  <si>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</si>
  <si>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</si>
  <si>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</si>
  <si>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</si>
  <si>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</si>
  <si>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</si>
  <si>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</si>
  <si>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</si>
  <si>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</si>
  <si>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</si>
  <si>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</si>
  <si>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</si>
  <si>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</si>
  <si>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</si>
  <si>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</si>
  <si>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</si>
  <si>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</si>
  <si>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</si>
  <si>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</si>
  <si>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</si>
  <si>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</si>
  <si>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</si>
  <si>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</si>
  <si>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</si>
  <si>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</si>
  <si>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</si>
  <si>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</si>
  <si>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</si>
  <si>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</si>
  <si>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</si>
  <si>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</si>
  <si>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</si>
  <si>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</si>
  <si>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</si>
  <si>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</si>
  <si>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</si>
  <si>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</si>
  <si>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</si>
  <si>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</si>
  <si>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</si>
  <si>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</si>
  <si>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</si>
  <si>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</si>
  <si>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</si>
  <si>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</si>
  <si>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</si>
  <si>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</si>
  <si>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</si>
  <si>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</si>
  <si>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</si>
  <si>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</si>
  <si>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</si>
  <si>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</si>
  <si>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</si>
  <si>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</si>
  <si>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</si>
  <si>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</si>
  <si>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</si>
  <si>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</si>
  <si>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</si>
  <si>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</si>
  <si>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</si>
  <si>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</si>
  <si>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</si>
  <si>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</si>
  <si>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</si>
  <si>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</si>
  <si>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</si>
  <si>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</si>
  <si>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</si>
  <si>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</si>
  <si>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</si>
  <si>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</si>
  <si>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</si>
  <si>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</si>
  <si>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</si>
  <si>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</si>
  <si>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</si>
  <si>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</si>
  <si>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</si>
  <si>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</si>
  <si>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</si>
  <si>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</si>
  <si>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</si>
  <si>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</si>
  <si>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</si>
  <si>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</si>
  <si>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</si>
  <si>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</si>
  <si>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</si>
  <si>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</si>
  <si>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</si>
  <si>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</si>
  <si>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</si>
  <si>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</si>
  <si>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</si>
  <si>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</si>
  <si>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</si>
  <si>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</si>
  <si>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</si>
  <si>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</si>
  <si>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</si>
  <si>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</si>
  <si>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</si>
  <si>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</si>
  <si>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</si>
  <si>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</si>
  <si>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</si>
  <si>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</si>
  <si>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</si>
  <si>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</si>
  <si>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</si>
  <si>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</si>
  <si>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</si>
  <si>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</si>
  <si>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</si>
  <si>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</si>
  <si>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</si>
  <si>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</si>
  <si>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</si>
  <si>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</si>
  <si>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</si>
  <si>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</si>
  <si>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</si>
  <si>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</si>
  <si>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</si>
  <si>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</si>
  <si>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</si>
  <si>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</si>
  <si>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</si>
  <si>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</si>
  <si>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</si>
  <si>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</si>
  <si>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</si>
  <si>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</si>
  <si>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</si>
  <si>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</si>
  <si>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</si>
  <si>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</si>
  <si>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</si>
  <si>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</si>
  <si>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</si>
  <si>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</si>
  <si>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</si>
  <si>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</si>
  <si>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</si>
  <si>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</si>
  <si>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</si>
  <si>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</si>
  <si>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</si>
  <si>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</si>
  <si>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</si>
  <si>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</si>
  <si>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</si>
  <si>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</si>
  <si>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</si>
  <si>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</si>
  <si>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</si>
  <si>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</si>
  <si>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</si>
  <si>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</si>
  <si>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</si>
  <si>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</si>
  <si>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</si>
  <si>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</si>
  <si>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</si>
  <si>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</si>
  <si>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</si>
  <si>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</si>
  <si>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</si>
  <si>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</si>
  <si>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</si>
  <si>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</si>
  <si>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</si>
  <si>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</si>
  <si>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</si>
  <si>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</si>
  <si>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</si>
  <si>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</si>
  <si>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</si>
  <si>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</si>
  <si>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</si>
  <si>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</si>
  <si>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</si>
  <si>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</si>
  <si>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</si>
  <si>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</si>
  <si>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</si>
  <si>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</si>
  <si>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</si>
  <si>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</si>
  <si>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</si>
  <si>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</si>
  <si>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</si>
  <si>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</si>
  <si>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</si>
  <si>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</si>
  <si>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</si>
  <si>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</si>
  <si>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</si>
  <si>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</si>
  <si>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</si>
  <si>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</si>
  <si>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</si>
  <si>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</si>
  <si>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</si>
  <si>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</si>
  <si>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</si>
  <si>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</si>
  <si>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</si>
  <si>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</si>
  <si>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</si>
  <si>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</si>
  <si>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</si>
  <si>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</si>
  <si>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</si>
  <si>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</si>
  <si>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</si>
  <si>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</si>
  <si>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</si>
  <si>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</si>
  <si>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</si>
  <si>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</si>
  <si>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</si>
  <si>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</si>
  <si>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</si>
  <si>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</si>
  <si>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</si>
  <si>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</si>
  <si>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</si>
  <si>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</si>
  <si>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</si>
  <si>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</si>
  <si>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</si>
  <si>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</si>
  <si>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</si>
  <si>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</si>
  <si>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</si>
  <si>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</si>
  <si>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</si>
  <si>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</si>
  <si>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</si>
  <si>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</si>
  <si>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</si>
  <si>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</si>
  <si>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</si>
  <si>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</si>
  <si>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</si>
  <si>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</si>
  <si>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</si>
  <si>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</si>
  <si>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</si>
  <si>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</si>
  <si>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</si>
  <si>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</si>
  <si>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</si>
  <si>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</si>
  <si>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</si>
  <si>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</si>
  <si>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</si>
  <si>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</si>
  <si>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</si>
  <si>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</si>
  <si>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</si>
  <si>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</si>
  <si>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</si>
  <si>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</si>
  <si>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</si>
  <si>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</si>
  <si>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</si>
  <si>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</si>
  <si>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</si>
  <si>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</si>
  <si>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</si>
  <si>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</si>
  <si>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</si>
  <si>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</si>
  <si>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</si>
  <si>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</si>
  <si>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</si>
  <si>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</si>
  <si>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</si>
  <si>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</si>
  <si>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</si>
  <si>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</si>
  <si>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</si>
  <si>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</si>
  <si>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</si>
  <si>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</si>
  <si>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</si>
  <si>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</si>
  <si>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</si>
  <si>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</si>
  <si>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</si>
  <si>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</si>
  <si>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</si>
  <si>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</si>
  <si>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</si>
  <si>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</si>
  <si>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</si>
  <si>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</si>
  <si>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</si>
  <si>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</si>
  <si>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</si>
  <si>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</si>
  <si>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</si>
  <si>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</si>
  <si>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</si>
  <si>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</si>
  <si>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</si>
  <si>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</si>
  <si>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</si>
  <si>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</si>
  <si>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</si>
  <si>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</si>
  <si>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</si>
  <si>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</si>
  <si>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</si>
  <si>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</si>
  <si>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</si>
  <si>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</si>
  <si>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</si>
  <si>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</si>
  <si>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</si>
  <si>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</si>
  <si>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</si>
  <si>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</si>
  <si>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</si>
  <si>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</si>
  <si>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</si>
  <si>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</si>
  <si>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</si>
  <si>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</si>
  <si>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</si>
  <si>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</si>
  <si>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</si>
  <si>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</si>
  <si>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</si>
  <si>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</si>
  <si>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</si>
  <si>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</si>
  <si>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</si>
  <si>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</si>
  <si>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</si>
  <si>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</si>
  <si>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</si>
  <si>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</si>
  <si>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</si>
  <si>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</si>
  <si>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</si>
  <si>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</si>
  <si>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</si>
  <si>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</si>
  <si>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</si>
  <si>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</si>
  <si>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</si>
  <si>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</si>
  <si>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</si>
  <si>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</si>
  <si>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</si>
  <si>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</si>
  <si>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</si>
  <si>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</si>
  <si>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</si>
  <si>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</si>
  <si>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</si>
  <si>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</si>
  <si>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</si>
  <si>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</si>
  <si>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</si>
  <si>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</si>
  <si>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</si>
  <si>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</si>
  <si>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</si>
  <si>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</si>
  <si>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</si>
  <si>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</si>
  <si>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</si>
  <si>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</si>
  <si>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</si>
  <si>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</si>
  <si>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</si>
  <si>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</si>
  <si>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</si>
  <si>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</si>
  <si>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</si>
  <si>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</si>
  <si>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</si>
  <si>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</si>
  <si>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</si>
  <si>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</si>
  <si>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</si>
  <si>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</si>
  <si>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</si>
  <si>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</si>
  <si>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</si>
  <si>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</si>
  <si>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</si>
  <si>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</si>
  <si>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</si>
  <si>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</si>
  <si>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</si>
  <si>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</si>
  <si>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</si>
  <si>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</si>
  <si>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</si>
  <si>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</si>
  <si>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</si>
  <si>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</si>
  <si>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</si>
  <si>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</si>
  <si>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</si>
  <si>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</si>
  <si>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</si>
  <si>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</si>
  <si>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</si>
  <si>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</si>
  <si>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</si>
  <si>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</si>
  <si>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</si>
  <si>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</si>
  <si>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</si>
  <si>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</si>
  <si>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</si>
  <si>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</si>
  <si>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</si>
  <si>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</si>
  <si>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</si>
  <si>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</si>
  <si>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</si>
  <si>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</si>
  <si>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</si>
  <si>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</si>
  <si>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</si>
  <si>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</si>
  <si>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</si>
  <si>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</si>
  <si>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</si>
  <si>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</si>
  <si>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</si>
  <si>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</si>
  <si>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</si>
  <si>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</si>
  <si>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</si>
  <si>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</si>
  <si>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</si>
  <si>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</si>
  <si>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</si>
  <si>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</si>
  <si>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</si>
  <si>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</si>
  <si>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</si>
  <si>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</si>
  <si>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</si>
  <si>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</si>
  <si>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</si>
  <si>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</si>
  <si>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</si>
  <si>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</si>
  <si>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</si>
  <si>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</si>
  <si>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</si>
  <si>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</si>
  <si>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</si>
  <si>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</si>
  <si>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</si>
  <si>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</si>
  <si>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</si>
  <si>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</si>
  <si>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</si>
  <si>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</si>
  <si>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</si>
  <si>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</si>
  <si>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</si>
  <si>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</si>
  <si>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</si>
  <si>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</si>
  <si>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</si>
  <si>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</si>
  <si>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</si>
  <si>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</si>
  <si>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</si>
  <si>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</si>
  <si>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</si>
  <si>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</si>
  <si>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</si>
  <si>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</si>
  <si>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</si>
  <si>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</si>
  <si>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</si>
  <si>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</si>
  <si>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</si>
  <si>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</si>
  <si>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</si>
  <si>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</si>
  <si>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</si>
  <si>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</si>
  <si>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</si>
  <si>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</si>
  <si>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</si>
  <si>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</si>
  <si>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</si>
  <si>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</si>
  <si>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</si>
  <si>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</si>
  <si>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</si>
  <si>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</si>
  <si>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</si>
  <si>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</si>
  <si>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</si>
  <si>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</si>
  <si>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</si>
  <si>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</si>
  <si>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</si>
  <si>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</si>
  <si>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</si>
  <si>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</si>
  <si>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</si>
  <si>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</si>
  <si>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</si>
  <si>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</si>
  <si>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</si>
  <si>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</si>
  <si>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</si>
  <si>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</si>
  <si>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</si>
  <si>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</si>
  <si>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</si>
  <si>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</si>
  <si>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</si>
  <si>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</si>
  <si>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</si>
  <si>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</si>
  <si>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</si>
  <si>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</si>
  <si>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</si>
  <si>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</si>
  <si>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</si>
  <si>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</si>
  <si>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</si>
  <si>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</si>
  <si>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</si>
  <si>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</si>
  <si>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</si>
  <si>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</si>
  <si>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</si>
  <si>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</si>
  <si>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</si>
  <si>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</si>
  <si>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</si>
  <si>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</si>
  <si>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</si>
  <si>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</si>
  <si>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</si>
  <si>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</si>
  <si>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</si>
  <si>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</si>
  <si>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</si>
  <si>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</si>
  <si>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</si>
  <si>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</si>
  <si>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</si>
  <si>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</si>
  <si>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</si>
  <si>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</si>
  <si>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</si>
  <si>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</si>
  <si>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</si>
  <si>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</si>
  <si>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</si>
  <si>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</si>
  <si>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</si>
  <si>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</si>
  <si>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</si>
  <si>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</si>
  <si>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</si>
  <si>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</si>
  <si>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</si>
  <si>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</si>
  <si>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</si>
  <si>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</si>
  <si>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</si>
  <si>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</si>
  <si>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</si>
  <si>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</si>
  <si>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</si>
  <si>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</si>
  <si>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</si>
  <si>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</si>
  <si>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</si>
  <si>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</si>
  <si>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</si>
  <si>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</si>
  <si>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</si>
  <si>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</si>
  <si>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</si>
  <si>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</si>
  <si>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</si>
  <si>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</si>
  <si>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</si>
  <si>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</si>
  <si>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</si>
  <si>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</si>
  <si>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</si>
  <si>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</si>
  <si>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</si>
  <si>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</si>
  <si>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</si>
  <si>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</si>
  <si>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</si>
  <si>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</si>
  <si>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</si>
  <si>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</si>
  <si>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</si>
  <si>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</si>
  <si>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</si>
  <si>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</si>
  <si>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</si>
  <si>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</si>
  <si>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</si>
  <si>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</si>
  <si>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</si>
  <si>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</si>
  <si>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</si>
  <si>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</si>
  <si>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</si>
  <si>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</si>
  <si>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</si>
  <si>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</si>
  <si>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</si>
  <si>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</si>
  <si>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</si>
  <si>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</si>
  <si>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</si>
  <si>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</si>
  <si>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</si>
  <si>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</si>
  <si>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</si>
  <si>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</si>
  <si>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</si>
  <si>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</si>
  <si>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</si>
  <si>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</si>
  <si>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</si>
  <si>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</si>
  <si>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</si>
  <si>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</si>
  <si>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</si>
  <si>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</si>
  <si>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</si>
  <si>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</si>
  <si>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</si>
  <si>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</si>
  <si>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</si>
  <si>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</si>
  <si>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</si>
  <si>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</si>
  <si>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</si>
  <si>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</si>
  <si>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</si>
  <si>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</si>
  <si>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</si>
  <si>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</si>
  <si>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</si>
  <si>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</si>
  <si>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</si>
  <si>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</si>
  <si>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</si>
  <si>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</si>
  <si>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</si>
  <si>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</si>
  <si>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</si>
  <si>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</si>
  <si>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</si>
  <si>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</si>
  <si>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</si>
  <si>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</si>
  <si>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</si>
  <si>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</si>
  <si>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</si>
  <si>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</si>
  <si>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</si>
  <si>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</si>
  <si>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</si>
  <si>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</si>
  <si>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</si>
  <si>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</si>
  <si>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</si>
  <si>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</si>
  <si>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</si>
  <si>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</si>
  <si>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</si>
  <si>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</si>
  <si>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</si>
  <si>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</si>
  <si>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</si>
  <si>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</si>
  <si>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</si>
  <si>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</si>
  <si>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</si>
  <si>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</si>
  <si>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</si>
  <si>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</si>
  <si>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</si>
  <si>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</si>
  <si>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</si>
  <si>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</si>
  <si>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</si>
  <si>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</si>
  <si>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</si>
  <si>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</si>
  <si>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</si>
  <si>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</si>
  <si>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</si>
  <si>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</si>
  <si>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</si>
  <si>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</si>
  <si>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</si>
  <si>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</si>
  <si>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</si>
  <si>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</si>
  <si>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</si>
  <si>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</si>
  <si>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</si>
  <si>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</si>
  <si>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</si>
  <si>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</si>
  <si>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</si>
  <si>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</si>
  <si>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</si>
  <si>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</si>
  <si>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</si>
  <si>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</si>
  <si>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</si>
  <si>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</si>
  <si>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</si>
  <si>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</si>
  <si>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</si>
  <si>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</si>
  <si>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</si>
  <si>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</si>
  <si>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</si>
  <si>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</si>
  <si>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</si>
  <si>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</si>
  <si>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</si>
  <si>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</si>
  <si>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</si>
  <si>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</si>
  <si>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</si>
  <si>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</si>
  <si>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</si>
  <si>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</si>
  <si>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</si>
  <si>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</si>
  <si>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</si>
  <si>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</si>
  <si>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</si>
  <si>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</si>
  <si>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</si>
  <si>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</si>
  <si>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</si>
  <si>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</si>
  <si>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</si>
  <si>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</si>
  <si>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</si>
  <si>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</si>
  <si>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</si>
  <si>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</si>
  <si>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</si>
  <si>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</si>
  <si>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</si>
  <si>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</si>
  <si>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</si>
  <si>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</si>
  <si>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</si>
  <si>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</si>
  <si>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</si>
  <si>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</si>
  <si>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</si>
  <si>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</si>
  <si>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</si>
  <si>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</si>
  <si>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</si>
  <si>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</si>
  <si>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</si>
  <si>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</si>
  <si>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</si>
  <si>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</si>
  <si>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</si>
  <si>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</si>
  <si>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</si>
  <si>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</si>
  <si>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</si>
  <si>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</si>
  <si>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</si>
  <si>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</si>
  <si>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</si>
  <si>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</si>
  <si>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</si>
  <si>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</si>
  <si>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</si>
  <si>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</si>
  <si>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</si>
  <si>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</si>
  <si>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</si>
  <si>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</si>
  <si>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</si>
  <si>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</si>
  <si>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</si>
  <si>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</si>
  <si>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</si>
  <si>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</si>
  <si>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</si>
  <si>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</si>
  <si>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</si>
  <si>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</si>
  <si>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</si>
  <si>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</si>
  <si>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</si>
  <si>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</si>
  <si>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</si>
  <si>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</si>
  <si>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</si>
  <si>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</si>
  <si>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</si>
  <si>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</si>
  <si>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</si>
  <si>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</si>
  <si>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</si>
  <si>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</si>
  <si>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</si>
  <si>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</si>
  <si>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</si>
  <si>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</si>
  <si>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</si>
  <si>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</si>
  <si>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</si>
  <si>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</si>
  <si>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</si>
  <si>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</si>
  <si>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</si>
  <si>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</si>
  <si>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</si>
  <si>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</si>
  <si>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</si>
  <si>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</si>
  <si>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</si>
  <si>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</si>
  <si>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</si>
  <si>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</si>
  <si>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</si>
  <si>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</si>
  <si>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</si>
  <si>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</si>
  <si>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</si>
  <si>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</si>
  <si>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</si>
  <si>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</si>
  <si>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</si>
  <si>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</si>
  <si>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</si>
  <si>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</si>
  <si>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</si>
  <si>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</si>
  <si>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</si>
  <si>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</si>
  <si>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</si>
  <si>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</si>
  <si>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</si>
  <si>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</si>
  <si>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</si>
  <si>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</si>
  <si>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</si>
  <si>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</si>
  <si>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</si>
  <si>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</si>
  <si>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</si>
  <si>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</si>
  <si>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</si>
  <si>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</si>
  <si>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</si>
  <si>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</si>
  <si>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</si>
  <si>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</si>
  <si>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</si>
  <si>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</si>
  <si>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</si>
  <si>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</si>
  <si>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</si>
  <si>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</si>
  <si>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</si>
  <si>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</si>
  <si>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</si>
  <si>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</si>
  <si>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</si>
  <si>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</si>
  <si>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</si>
  <si>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</si>
  <si>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</si>
  <si>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</si>
  <si>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</si>
  <si>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</si>
  <si>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</si>
  <si>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</si>
  <si>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</si>
  <si>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</si>
  <si>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</si>
  <si>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</si>
  <si>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</si>
  <si>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</si>
  <si>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</si>
  <si>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</si>
  <si>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</si>
  <si>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</si>
  <si>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</si>
  <si>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</si>
  <si>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</si>
  <si>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</si>
  <si>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</si>
  <si>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</si>
  <si>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</si>
  <si>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</si>
  <si>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</si>
  <si>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</si>
  <si>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</si>
  <si>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</si>
  <si>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</si>
  <si>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</si>
  <si>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</si>
  <si>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</si>
  <si>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</si>
  <si>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</si>
  <si>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</si>
  <si>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</si>
  <si>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</si>
  <si>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</si>
  <si>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</si>
  <si>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</si>
  <si>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</si>
  <si>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</si>
  <si>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</si>
  <si>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</si>
  <si>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</si>
  <si>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</si>
  <si>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</si>
  <si>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</si>
  <si>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</si>
  <si>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</si>
  <si>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</si>
  <si>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</si>
  <si>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</si>
  <si>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</si>
  <si>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</si>
  <si>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</si>
  <si>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</si>
  <si>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</si>
  <si>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</si>
  <si>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</si>
  <si>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</si>
  <si>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</si>
  <si>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</si>
  <si>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</si>
  <si>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</si>
  <si>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</si>
  <si>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</si>
  <si>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</si>
  <si>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</si>
  <si>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</si>
  <si>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</si>
  <si>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</si>
  <si>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</si>
  <si>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</si>
  <si>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</si>
  <si>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</si>
  <si>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</si>
  <si>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</si>
  <si>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</si>
  <si>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</si>
  <si>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</si>
  <si>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</si>
  <si>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</si>
  <si>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</si>
  <si>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</si>
  <si>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</si>
  <si>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</si>
  <si>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</si>
  <si>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</si>
  <si>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</si>
  <si>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</si>
  <si>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</si>
  <si>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</si>
  <si>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</si>
  <si>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</si>
  <si>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</si>
  <si>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</si>
  <si>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</si>
  <si>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</si>
  <si>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</si>
  <si>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</si>
  <si>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</si>
  <si>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</si>
  <si>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</si>
  <si>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</si>
  <si>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</si>
  <si>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</si>
  <si>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</si>
  <si>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</si>
  <si>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</si>
  <si>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</si>
  <si>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</si>
  <si>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</si>
  <si>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</si>
  <si>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</si>
  <si>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</si>
  <si>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</si>
  <si>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</si>
  <si>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</si>
  <si>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</si>
  <si>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</si>
  <si>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</si>
  <si>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</si>
  <si>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</si>
  <si>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</si>
  <si>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</si>
  <si>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</si>
  <si>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</si>
  <si>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</si>
  <si>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</si>
  <si>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</si>
  <si>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</si>
  <si>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</si>
  <si>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</si>
  <si>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</si>
  <si>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</si>
  <si>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</si>
  <si>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</si>
  <si>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</si>
  <si>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</si>
  <si>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</si>
  <si>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</si>
  <si>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</si>
  <si>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</si>
  <si>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</si>
  <si>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</si>
  <si>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</si>
  <si>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</si>
  <si>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</si>
  <si>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</si>
  <si>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</si>
  <si>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</si>
  <si>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</si>
  <si>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</si>
  <si>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</si>
  <si>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</si>
  <si>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</si>
  <si>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</si>
  <si>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</si>
  <si>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</si>
  <si>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</si>
  <si>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</si>
  <si>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</si>
  <si>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</si>
  <si>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</si>
  <si>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</si>
  <si>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</si>
  <si>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</si>
  <si>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</si>
  <si>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</si>
  <si>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</si>
  <si>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</si>
  <si>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</si>
  <si>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</si>
  <si>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</si>
  <si>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</si>
  <si>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</si>
  <si>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</si>
  <si>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</si>
  <si>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</si>
  <si>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</si>
  <si>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</si>
  <si>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</si>
  <si>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</si>
  <si>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</si>
  <si>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</si>
  <si>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</si>
  <si>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</si>
  <si>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</si>
  <si>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</si>
  <si>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</si>
  <si>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</si>
  <si>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</si>
  <si>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</si>
  <si>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</si>
  <si>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</si>
  <si>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</si>
  <si>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</si>
  <si>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</si>
  <si>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</si>
  <si>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</si>
  <si>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</si>
  <si>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</si>
  <si>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</si>
  <si>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</si>
  <si>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</si>
  <si>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</si>
  <si>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</si>
  <si>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</si>
  <si>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</si>
  <si>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</si>
  <si>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</si>
  <si>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</si>
  <si>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</si>
  <si>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</si>
  <si>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</si>
  <si>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</si>
  <si>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</si>
  <si>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</si>
  <si>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</si>
  <si>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</si>
  <si>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</si>
  <si>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</si>
  <si>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</si>
  <si>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</si>
  <si>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</si>
  <si>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</si>
  <si>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</si>
  <si>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</si>
  <si>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</si>
  <si>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</si>
  <si>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</si>
  <si>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</si>
  <si>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</si>
  <si>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</si>
  <si>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</si>
  <si>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</si>
  <si>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</si>
  <si>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</si>
  <si>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</si>
  <si>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</si>
  <si>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</si>
  <si>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</si>
  <si>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</si>
  <si>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</si>
  <si>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</si>
  <si>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</si>
  <si>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</si>
  <si>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</si>
  <si>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</si>
  <si>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</si>
  <si>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</si>
  <si>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</si>
  <si>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</si>
  <si>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</si>
  <si>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</si>
  <si>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</si>
  <si>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</si>
  <si>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</si>
  <si>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</si>
  <si>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</si>
  <si>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</si>
  <si>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</si>
  <si>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</si>
  <si>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</si>
  <si>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</si>
  <si>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</si>
  <si>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</si>
  <si>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</si>
  <si>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</si>
  <si>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</si>
  <si>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</si>
  <si>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</si>
  <si>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</si>
  <si>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</si>
  <si>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</si>
  <si>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</si>
  <si>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</si>
  <si>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</si>
  <si>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</si>
  <si>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</si>
  <si>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</si>
  <si>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</si>
  <si>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</si>
  <si>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</si>
  <si>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</si>
  <si>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</si>
  <si>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</si>
  <si>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</si>
  <si>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</si>
  <si>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</si>
  <si>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</si>
  <si>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</si>
  <si>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</si>
  <si>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</si>
  <si>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</si>
  <si>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</si>
  <si>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</si>
  <si>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</si>
  <si>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</si>
  <si>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</si>
  <si>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</si>
  <si>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</si>
  <si>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</si>
  <si>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</si>
  <si>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</si>
  <si>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</si>
  <si>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</si>
  <si>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</si>
  <si>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</si>
  <si>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</si>
  <si>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</si>
  <si>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</si>
  <si>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</si>
  <si>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</si>
  <si>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</si>
  <si>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</si>
  <si>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</si>
  <si>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</si>
  <si>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</si>
  <si>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</si>
  <si>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</si>
  <si>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</si>
  <si>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</si>
  <si>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</si>
  <si>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</si>
  <si>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</si>
  <si>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</si>
  <si>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</si>
  <si>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</si>
  <si>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</si>
  <si>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</si>
  <si>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</si>
  <si>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</si>
  <si>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</si>
  <si>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</si>
  <si>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</si>
  <si>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</si>
  <si>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</si>
  <si>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</si>
  <si>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</si>
  <si>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</si>
  <si>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</si>
  <si>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</si>
  <si>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</si>
  <si>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</si>
  <si>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</si>
  <si>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</si>
  <si>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</si>
  <si>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</si>
  <si>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</si>
  <si>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</si>
  <si>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</si>
  <si>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</si>
  <si>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</si>
  <si>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</si>
  <si>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</si>
  <si>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</si>
  <si>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</si>
  <si>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</si>
  <si>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</si>
  <si>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</si>
  <si>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</si>
  <si>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</si>
  <si>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</si>
  <si>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</si>
  <si>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</si>
  <si>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</si>
  <si>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</si>
  <si>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</si>
  <si>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</si>
  <si>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</si>
  <si>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</si>
  <si>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</si>
  <si>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</si>
  <si>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</si>
  <si>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</si>
  <si>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</si>
  <si>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</si>
  <si>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</si>
  <si>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</si>
  <si>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</si>
  <si>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</si>
  <si>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</si>
  <si>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</si>
  <si>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</si>
  <si>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</si>
  <si>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</si>
  <si>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</si>
  <si>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</si>
  <si>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</si>
  <si>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</si>
  <si>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</si>
  <si>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</si>
  <si>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</si>
  <si>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</si>
  <si>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</si>
  <si>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</si>
  <si>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</si>
  <si>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</si>
  <si>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</si>
  <si>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</si>
  <si>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</si>
  <si>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</si>
  <si>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</si>
  <si>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</si>
  <si>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</si>
  <si>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</si>
  <si>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</si>
  <si>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</si>
  <si>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</si>
  <si>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</si>
  <si>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</si>
  <si>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</si>
  <si>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</si>
  <si>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</si>
  <si>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</si>
  <si>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</si>
  <si>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</si>
  <si>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</si>
  <si>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</si>
  <si>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</si>
  <si>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</si>
  <si>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</si>
  <si>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</si>
  <si>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</si>
  <si>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</si>
  <si>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</si>
  <si>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</si>
  <si>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</si>
  <si>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</si>
  <si>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</si>
  <si>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</si>
  <si>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</si>
  <si>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</si>
  <si>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</si>
  <si>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</si>
  <si>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</si>
  <si>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</si>
  <si>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</si>
  <si>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</si>
  <si>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</si>
  <si>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</si>
  <si>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</si>
  <si>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</si>
  <si>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</si>
  <si>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</si>
  <si>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</si>
  <si>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</si>
  <si>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</si>
  <si>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</si>
  <si>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</si>
  <si>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</si>
  <si>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</si>
  <si>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</si>
  <si>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</si>
  <si>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</si>
  <si>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</si>
  <si>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</si>
  <si>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</si>
  <si>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</si>
  <si>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</si>
  <si>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</si>
  <si>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</si>
  <si>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</si>
  <si>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</si>
  <si>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</si>
  <si>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</si>
  <si>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</si>
  <si>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</si>
  <si>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</si>
  <si>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</si>
  <si>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</si>
  <si>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</si>
  <si>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</si>
  <si>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</si>
  <si>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</si>
  <si>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</si>
  <si>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</si>
  <si>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</si>
  <si>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</si>
  <si>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</si>
  <si>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</si>
  <si>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</si>
  <si>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</si>
  <si>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</si>
  <si>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</si>
  <si>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</si>
  <si>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</si>
  <si>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</si>
  <si>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</si>
  <si>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</si>
  <si>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</si>
  <si>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</si>
  <si>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</si>
  <si>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</si>
  <si>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</si>
  <si>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</si>
  <si>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</si>
  <si>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</si>
  <si>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</si>
  <si>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</si>
  <si>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</si>
  <si>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</si>
  <si>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</si>
  <si>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</si>
  <si>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</si>
  <si>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</si>
  <si>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</si>
  <si>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</si>
  <si>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</si>
  <si>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</si>
  <si>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</si>
  <si>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</si>
  <si>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</si>
  <si>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</si>
  <si>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</si>
  <si>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</si>
  <si>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</si>
  <si>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</si>
  <si>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</si>
  <si>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</si>
  <si>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</si>
  <si>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</si>
  <si>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</si>
  <si>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</si>
  <si>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</si>
  <si>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</si>
  <si>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</si>
  <si>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</si>
  <si>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</si>
  <si>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</si>
  <si>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</si>
  <si>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</si>
  <si>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</si>
  <si>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</si>
  <si>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</si>
  <si>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</si>
  <si>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</si>
  <si>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</si>
  <si>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</si>
  <si>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</si>
  <si>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</si>
  <si>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</si>
  <si>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</si>
  <si>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</si>
  <si>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</si>
  <si>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</si>
  <si>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</si>
  <si>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</si>
  <si>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</si>
  <si>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</si>
  <si>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</si>
  <si>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</si>
  <si>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</si>
  <si>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</si>
  <si>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</si>
  <si>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</si>
  <si>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</si>
  <si>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</si>
  <si>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</si>
  <si>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</si>
  <si>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</si>
  <si>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</si>
  <si>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</si>
  <si>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</si>
  <si>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</si>
  <si>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</si>
  <si>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</si>
  <si>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</si>
  <si>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</si>
  <si>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</si>
  <si>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</si>
  <si>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</si>
  <si>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</si>
  <si>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</si>
  <si>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</si>
  <si>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</si>
  <si>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</si>
  <si>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</si>
  <si>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</si>
  <si>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</si>
  <si>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</si>
  <si>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</si>
  <si>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</si>
  <si>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</si>
  <si>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</si>
  <si>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</si>
  <si>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</si>
  <si>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</si>
  <si>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</si>
  <si>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</si>
  <si>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</si>
  <si>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</si>
  <si>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</si>
  <si>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</si>
  <si>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</si>
  <si>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</si>
  <si>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</si>
  <si>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</si>
  <si>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</si>
  <si>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</si>
  <si>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</si>
  <si>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</si>
  <si>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</si>
  <si>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</si>
  <si>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</si>
  <si>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</si>
  <si>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</si>
  <si>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</si>
  <si>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</si>
  <si>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</si>
  <si>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</si>
  <si>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</si>
  <si>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</si>
  <si>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</si>
  <si>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</si>
  <si>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</si>
  <si>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</si>
  <si>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</si>
  <si>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</si>
  <si>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</si>
  <si>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</si>
  <si>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</si>
  <si>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</si>
  <si>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</si>
  <si>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</si>
  <si>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</si>
  <si>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</si>
  <si>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</si>
  <si>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</si>
  <si>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</si>
  <si>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</si>
  <si>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</si>
  <si>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</si>
  <si>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</si>
  <si>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</si>
  <si>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</si>
  <si>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</si>
  <si>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</si>
  <si>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</si>
  <si>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</si>
  <si>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</si>
  <si>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</si>
  <si>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</si>
  <si>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</si>
  <si>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</si>
  <si>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</si>
  <si>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</si>
  <si>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</si>
  <si>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</si>
  <si>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</si>
  <si>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</si>
  <si>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</si>
  <si>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</si>
  <si>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</si>
  <si>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</si>
  <si>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</si>
  <si>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</si>
  <si>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</si>
  <si>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</si>
  <si>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</si>
  <si>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</si>
  <si>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</si>
  <si>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</si>
  <si>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</si>
  <si>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</si>
  <si>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</si>
  <si>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</si>
  <si>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</si>
  <si>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</si>
  <si>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</si>
  <si>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</si>
  <si>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</si>
  <si>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</si>
  <si>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</si>
  <si>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</si>
  <si>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</si>
  <si>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</si>
  <si>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</si>
  <si>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</si>
  <si>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</si>
  <si>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</si>
  <si>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</si>
  <si>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</si>
  <si>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</si>
  <si>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</si>
  <si>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</si>
  <si>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</si>
  <si>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</si>
  <si>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</si>
  <si>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</si>
  <si>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</si>
  <si>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</si>
  <si>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</si>
  <si>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</si>
  <si>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</si>
  <si>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</si>
  <si>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</si>
  <si>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</si>
  <si>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</si>
  <si>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</si>
  <si>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</si>
  <si>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</si>
  <si>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</si>
  <si>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</si>
  <si>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</si>
  <si>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</si>
  <si>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</si>
  <si>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</si>
  <si>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</si>
  <si>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</si>
  <si>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</si>
  <si>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</si>
  <si>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</si>
  <si>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</si>
  <si>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</si>
  <si>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</si>
  <si>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</si>
  <si>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</si>
  <si>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</si>
  <si>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</si>
  <si>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</si>
  <si>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</si>
  <si>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</si>
  <si>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</si>
  <si>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</si>
  <si>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</si>
  <si>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</si>
  <si>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</si>
  <si>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</si>
  <si>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</si>
  <si>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</si>
  <si>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</si>
  <si>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</si>
  <si>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</si>
  <si>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</si>
  <si>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</si>
  <si>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</si>
  <si>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</si>
  <si>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</si>
  <si>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</si>
  <si>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</si>
  <si>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</si>
  <si>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</si>
  <si>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</si>
  <si>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</si>
  <si>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</si>
  <si>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</si>
  <si>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</si>
  <si>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</si>
  <si>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</si>
  <si>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</si>
  <si>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</si>
  <si>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</si>
  <si>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</si>
  <si>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</si>
  <si>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</si>
  <si>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</si>
  <si>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</si>
  <si>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</si>
  <si>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</si>
  <si>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</si>
  <si>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</si>
  <si>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</si>
  <si>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</si>
  <si>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</si>
  <si>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</si>
  <si>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</si>
  <si>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</si>
  <si>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</si>
  <si>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</si>
  <si>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</si>
  <si>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</si>
  <si>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</si>
  <si>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</si>
  <si>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</si>
  <si>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</si>
  <si>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</si>
  <si>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</si>
  <si>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</si>
  <si>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</si>
  <si>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</si>
  <si>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</si>
  <si>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</si>
  <si>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</si>
  <si>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</si>
  <si>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</si>
  <si>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</si>
  <si>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</si>
  <si>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</si>
  <si>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</si>
  <si>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</si>
  <si>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</si>
  <si>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</si>
  <si>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</si>
  <si>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</si>
  <si>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</si>
  <si>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</si>
  <si>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</si>
  <si>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</si>
  <si>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</si>
  <si>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</si>
  <si>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</si>
  <si>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</si>
  <si>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</si>
  <si>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</si>
  <si>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</si>
  <si>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</si>
  <si>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</si>
  <si>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</si>
  <si>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</si>
  <si>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</si>
  <si>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</si>
  <si>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</si>
  <si>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</si>
  <si>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</si>
  <si>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</si>
  <si>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</si>
  <si>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</si>
  <si>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</si>
  <si>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</si>
  <si>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</si>
  <si>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</si>
  <si>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</si>
  <si>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</si>
  <si>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</si>
  <si>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</si>
  <si>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</si>
  <si>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</si>
  <si>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</si>
  <si>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</si>
  <si>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</si>
  <si>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</si>
  <si>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</si>
  <si>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</si>
  <si>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</si>
  <si>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</si>
  <si>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</si>
  <si>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</si>
  <si>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</si>
  <si>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</si>
  <si>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</si>
  <si>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</si>
  <si>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</si>
  <si>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</si>
  <si>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</si>
  <si>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</si>
  <si>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</si>
  <si>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</si>
  <si>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</si>
  <si>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</si>
  <si>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</si>
  <si>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</si>
  <si>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</si>
  <si>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</si>
  <si>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</si>
  <si>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</si>
  <si>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</si>
  <si>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</si>
  <si>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</si>
  <si>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</si>
  <si>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</si>
  <si>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</si>
  <si>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</si>
  <si>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</si>
  <si>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</si>
  <si>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</si>
  <si>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</si>
  <si>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</si>
  <si>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</si>
  <si>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</si>
  <si>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</si>
  <si>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</si>
  <si>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</si>
  <si>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</si>
  <si>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</si>
  <si>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</si>
  <si>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</si>
  <si>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</si>
  <si>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</si>
  <si>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</si>
  <si>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</si>
  <si>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</si>
  <si>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</si>
  <si>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</si>
  <si>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</si>
  <si>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</si>
  <si>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</si>
  <si>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</si>
  <si>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</si>
  <si>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</si>
  <si>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</si>
  <si>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</si>
  <si>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</si>
  <si>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</si>
  <si>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</si>
  <si>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</si>
  <si>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</si>
  <si>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</si>
  <si>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</si>
  <si>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</si>
  <si>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</si>
  <si>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</si>
  <si>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</si>
  <si>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</si>
  <si>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</si>
  <si>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</si>
  <si>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</si>
  <si>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</si>
  <si>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</si>
  <si>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</si>
  <si>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</si>
  <si>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</si>
  <si>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</si>
  <si>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</si>
  <si>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</si>
  <si>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</si>
  <si>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</si>
  <si>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</si>
  <si>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</si>
  <si>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</si>
  <si>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</si>
  <si>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</si>
  <si>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</si>
  <si>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</si>
  <si>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</si>
  <si>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</si>
  <si>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</si>
  <si>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</si>
  <si>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</si>
  <si>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</si>
  <si>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</si>
  <si>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</si>
  <si>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</si>
  <si>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</si>
  <si>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</si>
  <si>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</si>
  <si>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</si>
  <si>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</si>
  <si>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</si>
  <si>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</si>
  <si>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</si>
  <si>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</si>
  <si>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</si>
  <si>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</si>
  <si>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</si>
  <si>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</si>
  <si>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</si>
  <si>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</si>
  <si>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</si>
  <si>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</si>
  <si>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</si>
  <si>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</si>
  <si>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</si>
  <si>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</si>
  <si>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</si>
  <si>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</si>
  <si>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</si>
  <si>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</si>
  <si>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</si>
  <si>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</si>
  <si>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</si>
  <si>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</si>
  <si>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</si>
  <si>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</si>
  <si>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</si>
  <si>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</si>
  <si>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</si>
  <si>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</si>
  <si>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</si>
  <si>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</si>
  <si>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</si>
  <si>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</si>
  <si>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</si>
  <si>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</si>
  <si>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</si>
  <si>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</si>
  <si>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</si>
  <si>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</si>
  <si>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</si>
  <si>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</si>
  <si>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</si>
  <si>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</si>
  <si>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</si>
  <si>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</si>
  <si>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</si>
  <si>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</si>
  <si>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</si>
  <si>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</si>
  <si>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</si>
  <si>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</si>
  <si>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</si>
  <si>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</si>
  <si>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</si>
  <si>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</si>
  <si>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</si>
  <si>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</si>
  <si>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</si>
  <si>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</si>
  <si>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</si>
  <si>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</si>
  <si>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</si>
  <si>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</si>
  <si>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</si>
  <si>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</si>
  <si>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</si>
  <si>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</si>
  <si>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</si>
  <si>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</si>
  <si>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</si>
  <si>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</si>
  <si>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</si>
  <si>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</si>
  <si>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</si>
  <si>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</si>
  <si>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</si>
  <si>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</si>
  <si>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</si>
  <si>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</si>
  <si>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</si>
  <si>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</si>
  <si>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</si>
  <si>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</si>
  <si>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</si>
  <si>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</si>
  <si>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</si>
  <si>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</si>
  <si>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</si>
  <si>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</si>
  <si>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</si>
  <si>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</si>
  <si>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</si>
  <si>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</si>
  <si>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</si>
  <si>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</si>
  <si>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</si>
  <si>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</si>
  <si>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</si>
  <si>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</si>
  <si>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</si>
  <si>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</si>
  <si>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</si>
  <si>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</si>
  <si>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</si>
  <si>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</si>
  <si>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</si>
  <si>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</si>
  <si>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</si>
  <si>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</si>
  <si>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</si>
  <si>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</si>
  <si>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</si>
  <si>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</si>
  <si>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</si>
  <si>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</si>
  <si>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</si>
  <si>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</si>
  <si>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</si>
  <si>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</si>
  <si>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</si>
  <si>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</si>
  <si>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</si>
  <si>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</si>
  <si>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</si>
  <si>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</si>
  <si>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</si>
  <si>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</si>
  <si>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</si>
  <si>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</si>
  <si>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</si>
  <si>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</si>
  <si>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</si>
  <si>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</si>
  <si>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</si>
  <si>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</si>
  <si>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</si>
  <si>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</si>
  <si>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</si>
  <si>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</si>
  <si>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</si>
  <si>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</si>
  <si>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</si>
  <si>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</si>
  <si>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</si>
  <si>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</si>
  <si>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</si>
  <si>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</si>
  <si>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</si>
  <si>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</si>
  <si>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</si>
  <si>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</si>
  <si>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</si>
  <si>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</si>
  <si>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</si>
  <si>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</si>
  <si>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</si>
  <si>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</si>
  <si>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</si>
  <si>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</si>
  <si>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</si>
  <si>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</si>
  <si>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</si>
  <si>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</si>
  <si>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</si>
  <si>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</si>
  <si>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</si>
  <si>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</si>
  <si>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</si>
  <si>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</si>
  <si>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</si>
  <si>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</si>
  <si>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</si>
  <si>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</si>
  <si>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</si>
  <si>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</si>
  <si>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</si>
  <si>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</si>
  <si>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</si>
  <si>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</si>
  <si>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</si>
  <si>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</si>
  <si>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</si>
  <si>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</si>
  <si>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</si>
  <si>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</si>
  <si>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</si>
  <si>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</si>
  <si>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</si>
  <si>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</si>
  <si>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</si>
  <si>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</si>
  <si>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</si>
  <si>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</si>
  <si>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</si>
  <si>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</si>
  <si>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</si>
  <si>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</si>
  <si>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</si>
  <si>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</si>
  <si>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</si>
  <si>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</si>
  <si>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</si>
  <si>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</si>
  <si>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</si>
  <si>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</si>
  <si>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</si>
  <si>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</si>
  <si>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</si>
  <si>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</si>
  <si>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</si>
  <si>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</si>
  <si>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</si>
  <si>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</si>
  <si>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</si>
  <si>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</si>
  <si>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</si>
  <si>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</si>
  <si>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</si>
  <si>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</si>
  <si>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</si>
  <si>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</si>
  <si>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</si>
  <si>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</si>
  <si>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</si>
  <si>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</si>
  <si>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</si>
  <si>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</si>
  <si>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</si>
  <si>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</si>
  <si>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</si>
  <si>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</si>
  <si>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</si>
  <si>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</si>
  <si>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</si>
  <si>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</si>
  <si>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</si>
  <si>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</si>
  <si>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</si>
  <si>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</si>
  <si>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</si>
  <si>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</si>
  <si>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</si>
  <si>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</si>
  <si>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</si>
  <si>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</si>
  <si>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</si>
  <si>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</si>
  <si>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</si>
  <si>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</si>
  <si>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</si>
  <si>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</si>
  <si>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</si>
  <si>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</si>
  <si>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</si>
  <si>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</si>
  <si>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</si>
  <si>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</si>
  <si>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</si>
  <si>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</si>
  <si>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</si>
  <si>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</si>
  <si>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</si>
  <si>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</si>
  <si>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</si>
  <si>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</si>
  <si>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</si>
  <si>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</si>
  <si>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</si>
  <si>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</si>
  <si>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</si>
  <si>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</si>
  <si>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</si>
  <si>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</si>
  <si>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</si>
  <si>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</si>
  <si>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</si>
  <si>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</si>
  <si>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</si>
  <si>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</si>
  <si>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</si>
  <si>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</si>
  <si>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</si>
  <si>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</si>
  <si>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</si>
  <si>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</si>
  <si>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</si>
  <si>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</si>
  <si>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</si>
  <si>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</si>
  <si>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</si>
  <si>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</si>
  <si>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</si>
  <si>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</si>
  <si>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</si>
  <si>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</si>
  <si>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</si>
  <si>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</si>
  <si>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</si>
  <si>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</si>
  <si>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</si>
  <si>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</si>
  <si>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</si>
  <si>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</si>
  <si>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</si>
  <si>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</si>
  <si>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</si>
  <si>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</si>
  <si>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</si>
  <si>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</si>
  <si>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</si>
  <si>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</si>
  <si>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</si>
  <si>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</si>
  <si>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</si>
  <si>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</si>
  <si>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</si>
  <si>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</si>
  <si>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</si>
  <si>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</si>
  <si>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</si>
  <si>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</si>
  <si>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</si>
  <si>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</si>
  <si>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</si>
  <si>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</si>
  <si>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</si>
  <si>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</si>
  <si>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</si>
  <si>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</si>
  <si>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</si>
  <si>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</si>
  <si>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</si>
  <si>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</si>
  <si>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</si>
  <si>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</si>
  <si>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</si>
  <si>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</si>
  <si>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</si>
  <si>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</si>
  <si>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</si>
  <si>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</si>
  <si>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</si>
  <si>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</si>
  <si>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</si>
  <si>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</si>
  <si>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</si>
  <si>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</si>
  <si>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</si>
  <si>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</si>
  <si>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</si>
  <si>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</si>
  <si>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</si>
  <si>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</si>
  <si>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</si>
  <si>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</si>
  <si>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</si>
  <si>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</si>
  <si>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</si>
  <si>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</si>
  <si>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</si>
  <si>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</si>
  <si>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</si>
  <si>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</si>
  <si>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</si>
  <si>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</si>
  <si>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</si>
  <si>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</si>
  <si>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</si>
  <si>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</si>
  <si>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</si>
  <si>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</si>
  <si>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</si>
  <si>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</si>
  <si>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</si>
  <si>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</si>
  <si>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</si>
  <si>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</si>
  <si>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</si>
  <si>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</si>
  <si>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</si>
  <si>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</si>
  <si>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</si>
  <si>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</si>
  <si>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</si>
  <si>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</si>
  <si>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</si>
  <si>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</si>
  <si>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</si>
  <si>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</si>
  <si>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</si>
  <si>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</si>
  <si>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</si>
  <si>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</si>
  <si>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</si>
  <si>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</si>
  <si>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</si>
  <si>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</si>
  <si>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</si>
  <si>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</si>
  <si>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</si>
  <si>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</si>
  <si>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</si>
  <si>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</si>
  <si>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</si>
  <si>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</si>
  <si>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</si>
  <si>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</si>
  <si>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</si>
  <si>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</si>
  <si>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</si>
  <si>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</si>
  <si>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</si>
  <si>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</si>
  <si>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</si>
  <si>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</si>
  <si>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</si>
  <si>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</si>
  <si>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</si>
  <si>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</si>
  <si>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</si>
  <si>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</si>
  <si>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</si>
  <si>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</si>
  <si>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</si>
  <si>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</si>
  <si>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</si>
  <si>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</si>
  <si>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</si>
  <si>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</si>
  <si>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</si>
  <si>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</si>
  <si>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</si>
  <si>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</si>
  <si>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</si>
  <si>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</si>
  <si>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</si>
  <si>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</si>
  <si>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</si>
  <si>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</si>
  <si>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</si>
  <si>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</si>
  <si>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</si>
  <si>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</si>
  <si>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</si>
  <si>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</si>
  <si>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</si>
  <si>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</si>
  <si>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</si>
  <si>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</si>
  <si>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</si>
  <si>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</si>
  <si>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</si>
  <si>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</si>
  <si>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</si>
  <si>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</si>
  <si>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</si>
  <si>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</si>
  <si>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</si>
  <si>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</si>
  <si>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</si>
  <si>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</si>
  <si>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</si>
  <si>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</si>
  <si>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</si>
  <si>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</si>
  <si>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</si>
  <si>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</si>
  <si>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</si>
  <si>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</si>
  <si>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</si>
  <si>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</si>
  <si>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</si>
  <si>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</si>
  <si>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</si>
  <si>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</si>
  <si>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</si>
  <si>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</si>
  <si>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</si>
  <si>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</si>
  <si>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</si>
  <si>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</si>
  <si>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</si>
  <si>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</si>
  <si>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</si>
  <si>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</si>
  <si>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</si>
  <si>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</si>
  <si>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</si>
  <si>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</si>
  <si>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</si>
  <si>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</si>
  <si>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</si>
  <si>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</si>
  <si>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</si>
  <si>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</si>
  <si>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</si>
  <si>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</si>
  <si>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</si>
  <si>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</si>
  <si>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</si>
  <si>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</si>
  <si>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</si>
  <si>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</si>
  <si>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</si>
  <si>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</si>
  <si>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</si>
  <si>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</si>
  <si>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</si>
  <si>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</si>
  <si>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</si>
  <si>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</si>
  <si>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</si>
  <si>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</si>
  <si>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</si>
  <si>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</si>
  <si>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</si>
  <si>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</si>
  <si>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</si>
  <si>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</si>
  <si>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</si>
  <si>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</si>
  <si>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</si>
  <si>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</si>
  <si>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</si>
  <si>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</si>
  <si>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</si>
  <si>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</si>
  <si>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</si>
  <si>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</si>
  <si>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</si>
  <si>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</si>
  <si>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</si>
  <si>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</si>
  <si>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</si>
  <si>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</si>
  <si>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</si>
  <si>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</si>
  <si>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</si>
  <si>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</si>
  <si>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</si>
  <si>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</si>
  <si>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</si>
  <si>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</si>
  <si>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</si>
  <si>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</si>
  <si>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</si>
  <si>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</si>
  <si>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</si>
  <si>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</si>
  <si>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</si>
  <si>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</si>
  <si>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</si>
  <si>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</si>
  <si>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</si>
  <si>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</si>
  <si>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</si>
  <si>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</si>
  <si>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</si>
  <si>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</si>
  <si>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</si>
  <si>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</si>
  <si>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</si>
  <si>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</si>
  <si>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</si>
  <si>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</si>
  <si>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</si>
  <si>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</si>
  <si>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</si>
  <si>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</si>
  <si>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</si>
  <si>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</si>
  <si>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</si>
  <si>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</si>
  <si>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</si>
  <si>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</si>
  <si>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</si>
  <si>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</si>
  <si>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</si>
  <si>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</si>
  <si>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</si>
  <si>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</si>
  <si>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</si>
  <si>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</si>
  <si>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</si>
  <si>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</si>
  <si>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</si>
  <si>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</si>
  <si>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</si>
  <si>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</si>
  <si>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</si>
  <si>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</si>
  <si>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</si>
  <si>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</si>
  <si>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</si>
  <si>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</si>
  <si>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</si>
  <si>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</si>
  <si>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</si>
  <si>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</si>
  <si>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</si>
  <si>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</si>
  <si>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</si>
  <si>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</si>
  <si>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</si>
  <si>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</si>
  <si>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</si>
  <si>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</si>
  <si>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</si>
  <si>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</si>
  <si>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</si>
  <si>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</si>
  <si>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</si>
  <si>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</si>
  <si>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</si>
  <si>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</si>
  <si>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</si>
  <si>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</si>
  <si>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</si>
  <si>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</si>
  <si>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</si>
  <si>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</si>
  <si>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</si>
  <si>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</si>
  <si>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</si>
  <si>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</si>
  <si>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</si>
  <si>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</si>
  <si>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</si>
  <si>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</si>
  <si>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</si>
  <si>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</si>
  <si>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</si>
  <si>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</si>
  <si>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</si>
  <si>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</si>
  <si>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</si>
  <si>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</si>
  <si>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</si>
  <si>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</si>
  <si>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</si>
  <si>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</si>
  <si>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</si>
  <si>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</si>
  <si>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</si>
  <si>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</si>
  <si>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</si>
  <si>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</si>
  <si>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</si>
  <si>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</si>
  <si>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</si>
  <si>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</si>
  <si>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</si>
  <si>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</si>
  <si>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</si>
  <si>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</si>
  <si>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</si>
  <si>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</si>
  <si>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</si>
  <si>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</si>
  <si>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</si>
  <si>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</si>
  <si>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</si>
  <si>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</si>
  <si>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</si>
  <si>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</si>
  <si>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</si>
  <si>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</si>
  <si>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</si>
  <si>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</si>
  <si>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</si>
  <si>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</si>
  <si>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</si>
  <si>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</si>
  <si>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</si>
  <si>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</si>
  <si>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</si>
  <si>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</si>
  <si>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</si>
  <si>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</si>
  <si>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</si>
  <si>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</si>
  <si>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</si>
  <si>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</si>
  <si>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</si>
  <si>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</si>
  <si>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</si>
  <si>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</si>
  <si>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</si>
  <si>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</si>
  <si>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</si>
  <si>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</si>
  <si>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</si>
  <si>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</si>
  <si>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</si>
  <si>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</si>
  <si>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</si>
  <si>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</si>
  <si>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</si>
  <si>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</si>
  <si>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</si>
  <si>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</si>
  <si>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</si>
  <si>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</si>
  <si>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</si>
  <si>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</si>
  <si>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</si>
  <si>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</si>
  <si>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</si>
  <si>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</si>
  <si>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</si>
  <si>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</si>
  <si>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</si>
  <si>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</si>
  <si>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</si>
  <si>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</si>
  <si>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</si>
  <si>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</si>
  <si>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</si>
  <si>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</si>
  <si>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</si>
  <si>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</si>
  <si>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</si>
  <si>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</si>
  <si>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</si>
  <si>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</si>
  <si>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</si>
  <si>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</si>
  <si>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</si>
  <si>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</si>
  <si>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</si>
  <si>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</si>
  <si>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</si>
  <si>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</si>
  <si>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</si>
  <si>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</si>
  <si>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</si>
  <si>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</si>
  <si>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</si>
  <si>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</si>
  <si>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</si>
  <si>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</si>
  <si>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</si>
  <si>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</si>
  <si>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</si>
  <si>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</si>
  <si>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</si>
  <si>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</si>
  <si>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</si>
  <si>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</si>
  <si>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</si>
  <si>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</si>
  <si>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</si>
  <si>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</si>
  <si>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</si>
  <si>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</si>
  <si>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</si>
  <si>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</si>
  <si>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</si>
  <si>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</si>
  <si>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</si>
  <si>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</si>
  <si>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</si>
  <si>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</si>
  <si>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</si>
  <si>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</si>
  <si>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</si>
  <si>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</si>
  <si>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</si>
  <si>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</si>
  <si>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</si>
  <si>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</si>
  <si>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</si>
  <si>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</si>
  <si>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</si>
  <si>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</si>
  <si>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</si>
  <si>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</si>
  <si>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</si>
  <si>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</si>
  <si>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</si>
  <si>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</si>
  <si>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</si>
  <si>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</si>
  <si>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</si>
  <si>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</si>
  <si>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</si>
  <si>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</si>
  <si>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</si>
  <si>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</si>
  <si>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</si>
  <si>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</si>
  <si>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</si>
  <si>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</si>
  <si>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</si>
  <si>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</si>
  <si>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</si>
  <si>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</si>
  <si>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</si>
  <si>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</si>
  <si>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</si>
  <si>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</si>
  <si>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</si>
  <si>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</si>
  <si>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</si>
  <si>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</si>
  <si>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</si>
  <si>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</si>
  <si>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</si>
  <si>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</si>
  <si>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</si>
  <si>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</si>
  <si>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</si>
  <si>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</si>
  <si>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</si>
  <si>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</si>
  <si>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</si>
  <si>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</si>
  <si>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</si>
  <si>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</si>
  <si>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</si>
  <si>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</si>
  <si>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</si>
  <si>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</si>
  <si>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</si>
  <si>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</si>
  <si>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</si>
  <si>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</si>
  <si>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</si>
  <si>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</si>
  <si>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</si>
  <si>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</si>
  <si>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</si>
  <si>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</si>
  <si>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</si>
  <si>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</si>
  <si>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</si>
  <si>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</si>
  <si>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</si>
  <si>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</si>
  <si>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</si>
  <si>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</si>
  <si>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</si>
  <si>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</si>
  <si>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</si>
  <si>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</si>
  <si>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</si>
  <si>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</si>
  <si>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</si>
  <si>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</si>
  <si>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</si>
  <si>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</si>
  <si>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</si>
  <si>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</si>
  <si>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</si>
  <si>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</si>
  <si>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</si>
  <si>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</si>
  <si>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</si>
  <si>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</si>
  <si>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</si>
  <si>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</si>
  <si>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</si>
  <si>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</si>
  <si>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</si>
  <si>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</si>
  <si>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</si>
  <si>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</si>
  <si>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</si>
  <si>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</si>
  <si>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</si>
  <si>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</si>
  <si>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</si>
  <si>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</si>
  <si>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</si>
  <si>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</si>
  <si>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</si>
  <si>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</si>
  <si>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</si>
  <si>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</si>
  <si>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</si>
  <si>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</si>
  <si>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</si>
  <si>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</si>
  <si>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</si>
  <si>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</si>
  <si>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</si>
  <si>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</si>
  <si>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</si>
  <si>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</si>
  <si>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</si>
  <si>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</si>
  <si>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</si>
  <si>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</si>
  <si>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</si>
  <si>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</si>
  <si>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</si>
  <si>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</si>
  <si>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</si>
  <si>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</si>
  <si>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</si>
  <si>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</si>
  <si>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</si>
  <si>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</si>
  <si>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</si>
  <si>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</si>
  <si>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</si>
  <si>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</si>
  <si>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</si>
  <si>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</si>
  <si>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</si>
  <si>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</si>
  <si>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</si>
  <si>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</si>
  <si>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</si>
  <si>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</si>
  <si>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</si>
  <si>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</si>
  <si>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</si>
  <si>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</si>
  <si>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</si>
  <si>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</si>
  <si>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</si>
  <si>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</si>
  <si>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</si>
  <si>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</si>
  <si>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</si>
  <si>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</si>
  <si>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</si>
  <si>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</si>
  <si>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</si>
  <si>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</si>
  <si>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</si>
  <si>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</si>
  <si>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</si>
  <si>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</si>
  <si>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</si>
  <si>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</si>
  <si>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</si>
  <si>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</si>
  <si>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</si>
  <si>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</si>
  <si>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</si>
  <si>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</si>
  <si>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</si>
  <si>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</si>
  <si>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</si>
  <si>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</si>
  <si>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</si>
  <si>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</si>
  <si>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</si>
  <si>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</si>
  <si>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</si>
  <si>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</si>
  <si>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</si>
  <si>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</si>
  <si>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</si>
  <si>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</si>
  <si>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</si>
  <si>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</si>
  <si>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</si>
  <si>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</si>
  <si>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</si>
  <si>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</si>
  <si>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</si>
  <si>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</si>
  <si>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</si>
  <si>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</si>
  <si>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</si>
  <si>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</si>
  <si>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</si>
  <si>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</si>
  <si>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</si>
  <si>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</si>
  <si>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</si>
  <si>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</si>
  <si>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</si>
  <si>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</si>
  <si>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</si>
  <si>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</si>
  <si>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</si>
  <si>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</si>
  <si>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</si>
  <si>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</si>
  <si>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</si>
  <si>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</si>
  <si>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</si>
  <si>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</si>
  <si>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</si>
  <si>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</si>
  <si>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</si>
  <si>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</si>
  <si>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</si>
  <si>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</si>
  <si>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</si>
  <si>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</si>
  <si>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</si>
  <si>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</si>
  <si>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</si>
  <si>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</si>
  <si>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</si>
  <si>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</si>
  <si>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</si>
  <si>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</si>
  <si>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</si>
  <si>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</si>
  <si>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</si>
  <si>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</si>
  <si>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</si>
  <si>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</si>
  <si>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</si>
  <si>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</si>
  <si>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</si>
  <si>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</si>
  <si>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</si>
  <si>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</si>
  <si>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</si>
  <si>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</si>
  <si>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</si>
  <si>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</si>
  <si>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</si>
  <si>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</si>
  <si>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</si>
  <si>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</si>
  <si>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</si>
  <si>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</si>
  <si>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</si>
  <si>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</si>
  <si>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</si>
  <si>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</si>
  <si>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</si>
  <si>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</si>
  <si>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</si>
  <si>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</si>
  <si>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</si>
  <si>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</si>
  <si>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</si>
  <si>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</si>
  <si>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</si>
  <si>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</si>
  <si>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</si>
  <si>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</si>
  <si>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</si>
  <si>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</si>
  <si>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</si>
  <si>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</si>
  <si>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</si>
  <si>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</si>
  <si>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</si>
  <si>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</si>
  <si>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</si>
  <si>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</si>
  <si>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</si>
  <si>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</si>
  <si>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</si>
  <si>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</si>
  <si>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</si>
  <si>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</si>
  <si>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</si>
  <si>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</si>
  <si>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</si>
  <si>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</si>
  <si>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</si>
  <si>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</si>
  <si>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</si>
  <si>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</si>
  <si>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</si>
  <si>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</si>
  <si>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</si>
  <si>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</si>
  <si>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</si>
  <si>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</si>
  <si>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</si>
  <si>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</si>
  <si>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</si>
  <si>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</si>
  <si>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</si>
  <si>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</si>
  <si>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</si>
  <si>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</si>
  <si>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</si>
  <si>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</si>
  <si>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</si>
  <si>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</si>
  <si>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</si>
  <si>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</si>
  <si>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</si>
  <si>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</si>
  <si>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</si>
  <si>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</si>
  <si>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</si>
  <si>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</si>
  <si>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</si>
  <si>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</si>
  <si>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</si>
  <si>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</si>
  <si>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</si>
  <si>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</si>
  <si>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</si>
  <si>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</si>
  <si>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</si>
  <si>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</si>
  <si>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</si>
  <si>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</si>
  <si>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</si>
  <si>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</si>
  <si>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</si>
  <si>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</si>
  <si>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</si>
  <si>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</si>
  <si>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</si>
  <si>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</si>
  <si>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</si>
  <si>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</si>
  <si>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</si>
  <si>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</si>
  <si>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</si>
  <si>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</si>
  <si>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</si>
  <si>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</si>
  <si>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</si>
  <si>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</si>
  <si>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</si>
  <si>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</si>
  <si>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</si>
  <si>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</si>
  <si>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</si>
  <si>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</si>
  <si>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</si>
  <si>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</si>
  <si>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</si>
  <si>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</si>
  <si>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</si>
  <si>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</si>
  <si>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</si>
  <si>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</si>
  <si>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</si>
  <si>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</si>
  <si>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</si>
  <si>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</si>
  <si>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</si>
  <si>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</si>
  <si>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</si>
  <si>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</si>
  <si>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</si>
  <si>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</si>
  <si>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</si>
  <si>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</si>
  <si>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</si>
  <si>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</si>
  <si>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</si>
  <si>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</si>
  <si>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</si>
  <si>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</si>
  <si>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</si>
  <si>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</si>
  <si>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</si>
  <si>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</si>
  <si>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</si>
  <si>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</si>
  <si>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</si>
  <si>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</si>
  <si>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</si>
  <si>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</si>
  <si>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</si>
  <si>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</si>
  <si>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</si>
  <si>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</si>
  <si>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</si>
  <si>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</si>
  <si>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</si>
  <si>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</si>
  <si>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</si>
  <si>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</si>
  <si>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</si>
  <si>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</si>
  <si>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</si>
  <si>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</si>
  <si>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</si>
  <si>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</si>
  <si>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</si>
  <si>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</si>
  <si>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</si>
  <si>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</si>
  <si>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</si>
  <si>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</si>
  <si>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</si>
  <si>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</si>
  <si>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</si>
  <si>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</si>
  <si>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</si>
  <si>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</si>
  <si>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</si>
  <si>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</si>
  <si>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</si>
  <si>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</si>
  <si>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</si>
  <si>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</si>
  <si>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</si>
  <si>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</si>
  <si>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</si>
  <si>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</si>
  <si>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</si>
  <si>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</si>
  <si>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</si>
  <si>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</si>
  <si>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</si>
  <si>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</si>
  <si>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</si>
  <si>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</si>
  <si>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</si>
  <si>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</si>
  <si>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</si>
  <si>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</si>
  <si>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</si>
  <si>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</si>
  <si>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</si>
  <si>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</si>
  <si>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</si>
  <si>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</si>
  <si>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</si>
  <si>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</si>
  <si>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</si>
  <si>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</si>
  <si>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</si>
  <si>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</si>
  <si>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</si>
  <si>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</si>
  <si>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</si>
  <si>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</si>
  <si>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</si>
  <si>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</si>
  <si>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</si>
  <si>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</si>
  <si>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</si>
  <si>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</si>
  <si>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</si>
  <si>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</si>
  <si>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</si>
  <si>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</si>
  <si>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</si>
  <si>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</si>
  <si>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</si>
  <si>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</si>
  <si>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</si>
  <si>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</si>
  <si>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</si>
  <si>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</si>
  <si>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</si>
  <si>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</si>
  <si>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</si>
  <si>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</si>
  <si>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</si>
  <si>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</si>
  <si>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</si>
  <si>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</si>
  <si>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</si>
  <si>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</si>
  <si>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</si>
  <si>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</si>
  <si>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</si>
  <si>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</si>
  <si>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</si>
  <si>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</si>
  <si>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</si>
  <si>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</si>
  <si>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</si>
  <si>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</si>
  <si>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</si>
  <si>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</si>
  <si>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</si>
  <si>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</si>
  <si>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</si>
  <si>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</si>
  <si>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</si>
  <si>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</si>
  <si>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</si>
  <si>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</si>
  <si>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</si>
  <si>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</si>
  <si>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</si>
  <si>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</si>
  <si>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</si>
  <si>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</si>
  <si>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</si>
  <si>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</si>
  <si>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</si>
  <si>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</si>
  <si>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</si>
  <si>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</si>
  <si>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</si>
  <si>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</si>
  <si>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</si>
  <si>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</si>
  <si>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</si>
  <si>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</si>
  <si>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</si>
  <si>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</si>
  <si>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</si>
  <si>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</si>
  <si>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</si>
  <si>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</si>
  <si>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</si>
  <si>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</si>
  <si>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</si>
  <si>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</si>
  <si>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</si>
  <si>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</si>
  <si>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</si>
  <si>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</si>
  <si>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</si>
  <si>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</si>
  <si>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</si>
  <si>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</si>
  <si>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</si>
  <si>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</si>
  <si>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</si>
  <si>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</si>
  <si>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</si>
  <si>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</si>
  <si>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</si>
  <si>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</si>
  <si>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</si>
  <si>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</si>
  <si>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</si>
  <si>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</si>
  <si>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</si>
  <si>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</si>
  <si>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</si>
  <si>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</si>
  <si>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</si>
  <si>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</si>
  <si>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</si>
  <si>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</si>
  <si>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</si>
  <si>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</si>
  <si>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</si>
  <si>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</si>
  <si>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</si>
  <si>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</si>
  <si>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</si>
  <si>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</si>
  <si>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</si>
  <si>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</si>
  <si>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</si>
  <si>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</si>
  <si>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</si>
  <si>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</si>
  <si>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</si>
  <si>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</si>
  <si>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</si>
  <si>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</si>
  <si>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</si>
  <si>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</si>
  <si>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</si>
  <si>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</si>
  <si>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</si>
  <si>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</si>
  <si>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</si>
  <si>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</si>
  <si>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</si>
  <si>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</si>
  <si>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</si>
  <si>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</si>
  <si>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</si>
  <si>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</si>
  <si>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</si>
  <si>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</si>
  <si>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</si>
  <si>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</si>
  <si>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</si>
  <si>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</si>
  <si>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</si>
  <si>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</si>
  <si>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</si>
  <si>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</si>
  <si>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</si>
  <si>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</si>
  <si>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</si>
  <si>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</si>
  <si>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</si>
  <si>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</si>
  <si>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</si>
  <si>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</si>
  <si>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NIKOLE TESLE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</si>
</sst>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12756566</v>
      </c>
      <c r="D2" s="6">
        <f>'PR-RAS'!E6</f>
        <v>14196991.319999998</v>
      </c>
      <c r="E2" s="6">
        <v>0</v>
      </c>
      <c r="F2" s="6">
        <v>0</v>
      </c>
      <c r="G2" s="7">
        <f t="shared" ref="G2:G264" si="0">(B2/1000)*(C2*1+D2*2)</f>
        <v>41150.548640000001</v>
      </c>
      <c r="H2" s="7">
        <f t="shared" ref="H2:H264" si="1">ABS(C2-ROUND(C2,0))+ABS(D2-ROUND(D2,0))</f>
        <v>0.31999999843537807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9788174</v>
      </c>
      <c r="D46" s="1">
        <f>'PR-RAS'!E50</f>
        <v>10480886.099999998</v>
      </c>
      <c r="E46" s="1">
        <v>0</v>
      </c>
      <c r="F46" s="1">
        <v>0</v>
      </c>
      <c r="G46" s="2">
        <f t="shared" si="0"/>
        <v>1383747.5789999997</v>
      </c>
      <c r="H46" s="2">
        <f t="shared" si="1"/>
        <v>9.9999997764825821E-2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9627880</v>
      </c>
      <c r="D64" s="1">
        <f>'PR-RAS'!E68</f>
        <v>10179918.629999999</v>
      </c>
      <c r="E64" s="1">
        <v>0</v>
      </c>
      <c r="F64" s="1">
        <v>0</v>
      </c>
      <c r="G64" s="2">
        <f t="shared" si="0"/>
        <v>1889226.1873799998</v>
      </c>
      <c r="H64" s="2">
        <f t="shared" si="1"/>
        <v>0.37000000104308128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9266562</v>
      </c>
      <c r="D65" s="1">
        <f>'PR-RAS'!E69</f>
        <v>9853372.4299999997</v>
      </c>
      <c r="E65" s="1">
        <v>0</v>
      </c>
      <c r="F65" s="1">
        <v>0</v>
      </c>
      <c r="G65" s="2">
        <f t="shared" si="0"/>
        <v>1854291.63904</v>
      </c>
      <c r="H65" s="2">
        <f t="shared" si="1"/>
        <v>0.42999999970197678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361318</v>
      </c>
      <c r="D66" s="1">
        <f>'PR-RAS'!E70</f>
        <v>326546.2</v>
      </c>
      <c r="E66" s="1">
        <v>0</v>
      </c>
      <c r="F66" s="1">
        <v>0</v>
      </c>
      <c r="G66" s="2">
        <f t="shared" si="0"/>
        <v>65936.676000000007</v>
      </c>
      <c r="H66" s="2">
        <f t="shared" si="1"/>
        <v>0.20000000001164153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158431</v>
      </c>
      <c r="D70" s="1">
        <f>'PR-RAS'!E74</f>
        <v>19191.099999999999</v>
      </c>
      <c r="E70" s="1">
        <v>0</v>
      </c>
      <c r="F70" s="1">
        <v>0</v>
      </c>
      <c r="G70" s="2">
        <f t="shared" si="0"/>
        <v>13580.110800000002</v>
      </c>
      <c r="H70" s="2">
        <f t="shared" si="1"/>
        <v>9.9999999998544808E-2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158431</v>
      </c>
      <c r="D71" s="1">
        <f>'PR-RAS'!E75</f>
        <v>19191.099999999999</v>
      </c>
      <c r="E71" s="1">
        <v>0</v>
      </c>
      <c r="F71" s="1">
        <v>0</v>
      </c>
      <c r="G71" s="2">
        <f t="shared" si="0"/>
        <v>13776.924000000003</v>
      </c>
      <c r="H71" s="2">
        <f t="shared" si="1"/>
        <v>9.9999999998544808E-2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1863</v>
      </c>
      <c r="D73" s="1">
        <f>'PR-RAS'!E77</f>
        <v>281776.37</v>
      </c>
      <c r="E73" s="1">
        <v>0</v>
      </c>
      <c r="F73" s="1">
        <v>0</v>
      </c>
      <c r="G73" s="2">
        <f t="shared" si="0"/>
        <v>40709.933279999997</v>
      </c>
      <c r="H73" s="2">
        <f t="shared" si="1"/>
        <v>0.36999999999534339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43850.01</v>
      </c>
      <c r="E74" s="1">
        <v>0</v>
      </c>
      <c r="F74" s="1">
        <v>0</v>
      </c>
      <c r="G74" s="2">
        <f t="shared" si="0"/>
        <v>6402.1014599999999</v>
      </c>
      <c r="H74" s="2">
        <f t="shared" si="1"/>
        <v>1.0000000002037268E-2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1863</v>
      </c>
      <c r="D76" s="1">
        <f>'PR-RAS'!E80</f>
        <v>237926.36</v>
      </c>
      <c r="E76" s="1">
        <v>0</v>
      </c>
      <c r="F76" s="1">
        <v>0</v>
      </c>
      <c r="G76" s="2">
        <f t="shared" si="0"/>
        <v>35828.678999999996</v>
      </c>
      <c r="H76" s="2">
        <f t="shared" si="1"/>
        <v>0.35999999998603016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v>
      </c>
      <c r="D78" s="1">
        <f>'PR-RAS'!E82</f>
        <v>1.46</v>
      </c>
      <c r="E78" s="1">
        <v>0</v>
      </c>
      <c r="F78" s="1">
        <v>0</v>
      </c>
      <c r="G78" s="2">
        <f t="shared" si="0"/>
        <v>1.8418400000000001</v>
      </c>
      <c r="H78" s="2">
        <f t="shared" si="1"/>
        <v>0.45999999999999996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v>
      </c>
      <c r="D79" s="1">
        <f>'PR-RAS'!E83</f>
        <v>1.46</v>
      </c>
      <c r="E79" s="1">
        <v>0</v>
      </c>
      <c r="F79" s="1">
        <v>0</v>
      </c>
      <c r="G79" s="2">
        <f t="shared" si="0"/>
        <v>1.8657600000000001</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v>
      </c>
      <c r="D81" s="1">
        <f>'PR-RAS'!E85</f>
        <v>1.46</v>
      </c>
      <c r="E81" s="1">
        <v>0</v>
      </c>
      <c r="F81" s="1">
        <v>0</v>
      </c>
      <c r="G81" s="2">
        <f t="shared" si="0"/>
        <v>1.9136000000000002</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850419</v>
      </c>
      <c r="D102" s="1">
        <f>'PR-RAS'!E106</f>
        <v>959286.44</v>
      </c>
      <c r="E102" s="1">
        <v>0</v>
      </c>
      <c r="F102" s="1">
        <v>0</v>
      </c>
      <c r="G102" s="2">
        <f t="shared" si="0"/>
        <v>279668.17988000001</v>
      </c>
      <c r="H102" s="2">
        <f t="shared" si="1"/>
        <v>0.43999999994412065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850419</v>
      </c>
      <c r="D108" s="1">
        <f>'PR-RAS'!E112</f>
        <v>959286.44</v>
      </c>
      <c r="E108" s="1">
        <v>0</v>
      </c>
      <c r="F108" s="1">
        <v>0</v>
      </c>
      <c r="G108" s="2">
        <f t="shared" si="0"/>
        <v>296282.13115999999</v>
      </c>
      <c r="H108" s="2">
        <f t="shared" si="1"/>
        <v>0.43999999994412065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850419</v>
      </c>
      <c r="D113" s="1">
        <f>'PR-RAS'!E117</f>
        <v>959286.44</v>
      </c>
      <c r="E113" s="1">
        <v>0</v>
      </c>
      <c r="F113" s="1">
        <v>0</v>
      </c>
      <c r="G113" s="2">
        <f t="shared" si="0"/>
        <v>310127.09055999998</v>
      </c>
      <c r="H113" s="2">
        <f t="shared" si="1"/>
        <v>0.43999999994412065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54046</v>
      </c>
      <c r="D120" s="1">
        <f>'PR-RAS'!E124</f>
        <v>236710.82</v>
      </c>
      <c r="E120" s="1">
        <v>0</v>
      </c>
      <c r="F120" s="1">
        <v>0</v>
      </c>
      <c r="G120" s="2">
        <f t="shared" si="0"/>
        <v>62768.649160000001</v>
      </c>
      <c r="H120" s="2">
        <f t="shared" si="1"/>
        <v>0.17999999999301508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54046</v>
      </c>
      <c r="D121" s="1">
        <f>'PR-RAS'!E125</f>
        <v>207557.78</v>
      </c>
      <c r="E121" s="1">
        <v>0</v>
      </c>
      <c r="F121" s="1">
        <v>0</v>
      </c>
      <c r="G121" s="2">
        <f t="shared" si="0"/>
        <v>56299.387199999997</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54046</v>
      </c>
      <c r="D123" s="1">
        <f>'PR-RAS'!E127</f>
        <v>207557.78</v>
      </c>
      <c r="E123" s="1">
        <v>0</v>
      </c>
      <c r="F123" s="1">
        <v>0</v>
      </c>
      <c r="G123" s="2">
        <f t="shared" si="0"/>
        <v>57237.710319999998</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29153.040000000001</v>
      </c>
      <c r="E124" s="1">
        <v>0</v>
      </c>
      <c r="F124" s="1">
        <v>0</v>
      </c>
      <c r="G124" s="2">
        <f t="shared" si="0"/>
        <v>7171.6478400000005</v>
      </c>
      <c r="H124" s="2">
        <f t="shared" si="1"/>
        <v>4.0000000000873115E-2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12976</v>
      </c>
      <c r="E125" s="1">
        <v>0</v>
      </c>
      <c r="F125" s="1">
        <v>0</v>
      </c>
      <c r="G125" s="2">
        <f t="shared" si="0"/>
        <v>3218.0479999999998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16177.04</v>
      </c>
      <c r="E126" s="1">
        <v>0</v>
      </c>
      <c r="F126" s="1">
        <v>0</v>
      </c>
      <c r="G126" s="2">
        <f t="shared" si="0"/>
        <v>4044.26</v>
      </c>
      <c r="H126" s="2">
        <f t="shared" si="1"/>
        <v>4.0000000000873115E-2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2063906</v>
      </c>
      <c r="D129" s="1">
        <f>'PR-RAS'!E133</f>
        <v>2520106.5</v>
      </c>
      <c r="E129" s="1">
        <v>0</v>
      </c>
      <c r="F129" s="1">
        <v>0</v>
      </c>
      <c r="G129" s="2">
        <f t="shared" si="0"/>
        <v>909327.23200000008</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2063906</v>
      </c>
      <c r="D130" s="1">
        <f>'PR-RAS'!E134</f>
        <v>2520106.5</v>
      </c>
      <c r="E130" s="1">
        <v>0</v>
      </c>
      <c r="F130" s="1">
        <v>0</v>
      </c>
      <c r="G130" s="2">
        <f t="shared" si="0"/>
        <v>916431.35100000002</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2063906</v>
      </c>
      <c r="D131" s="1">
        <f>'PR-RAS'!E135</f>
        <v>2512684.38</v>
      </c>
      <c r="E131" s="1">
        <v>0</v>
      </c>
      <c r="F131" s="1">
        <v>0</v>
      </c>
      <c r="G131" s="2">
        <f t="shared" si="0"/>
        <v>921605.71880000003</v>
      </c>
      <c r="H131" s="2">
        <f t="shared" si="1"/>
        <v>0.37999999988824129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7422.12</v>
      </c>
      <c r="E132" s="1">
        <v>0</v>
      </c>
      <c r="F132" s="1">
        <v>0</v>
      </c>
      <c r="G132" s="2">
        <f t="shared" si="0"/>
        <v>1944.5954400000001</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13002204</v>
      </c>
      <c r="D147" s="1">
        <f>'PR-RAS'!E151</f>
        <v>13852464.6</v>
      </c>
      <c r="E147" s="1">
        <v>0</v>
      </c>
      <c r="F147" s="1">
        <v>0</v>
      </c>
      <c r="G147" s="2">
        <f t="shared" si="0"/>
        <v>5943241.4472000003</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10618030</v>
      </c>
      <c r="D148" s="1">
        <f>'PR-RAS'!E152</f>
        <v>11196271.68</v>
      </c>
      <c r="E148" s="1">
        <v>0</v>
      </c>
      <c r="F148" s="1">
        <v>0</v>
      </c>
      <c r="G148" s="2">
        <f t="shared" si="0"/>
        <v>4852554.2839199994</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8866982</v>
      </c>
      <c r="D149" s="1">
        <f>'PR-RAS'!E153</f>
        <v>9314170.6799999997</v>
      </c>
      <c r="E149" s="1">
        <v>0</v>
      </c>
      <c r="F149" s="1">
        <v>0</v>
      </c>
      <c r="G149" s="2">
        <f t="shared" si="0"/>
        <v>4069307.8572799996</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8723220</v>
      </c>
      <c r="D150" s="1">
        <f>'PR-RAS'!E154</f>
        <v>9081578.2300000004</v>
      </c>
      <c r="E150" s="1">
        <v>0</v>
      </c>
      <c r="F150" s="1">
        <v>0</v>
      </c>
      <c r="G150" s="2">
        <f t="shared" si="0"/>
        <v>4006070.0925400001</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101930</v>
      </c>
      <c r="D152" s="1">
        <f>'PR-RAS'!E156</f>
        <v>182896.95</v>
      </c>
      <c r="E152" s="1">
        <v>0</v>
      </c>
      <c r="F152" s="1">
        <v>0</v>
      </c>
      <c r="G152" s="2">
        <f t="shared" si="0"/>
        <v>70626.308900000004</v>
      </c>
      <c r="H152" s="2">
        <f t="shared" si="1"/>
        <v>4.9999999988358468E-2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41832</v>
      </c>
      <c r="D153" s="1">
        <f>'PR-RAS'!E157</f>
        <v>49695.5</v>
      </c>
      <c r="E153" s="1">
        <v>0</v>
      </c>
      <c r="F153" s="1">
        <v>0</v>
      </c>
      <c r="G153" s="2">
        <f t="shared" si="0"/>
        <v>21465.896000000001</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322990</v>
      </c>
      <c r="D154" s="1">
        <f>'PR-RAS'!E158</f>
        <v>340748.07</v>
      </c>
      <c r="E154" s="1">
        <v>0</v>
      </c>
      <c r="F154" s="1">
        <v>0</v>
      </c>
      <c r="G154" s="2">
        <f t="shared" si="0"/>
        <v>153686.37942000001</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1428058</v>
      </c>
      <c r="D155" s="1">
        <f>'PR-RAS'!E159</f>
        <v>1541352.93</v>
      </c>
      <c r="E155" s="1">
        <v>0</v>
      </c>
      <c r="F155" s="1">
        <v>0</v>
      </c>
      <c r="G155" s="2">
        <f t="shared" si="0"/>
        <v>694657.63443999994</v>
      </c>
      <c r="H155" s="2">
        <f t="shared" si="1"/>
        <v>7.000000006519258E-2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1428058</v>
      </c>
      <c r="D157" s="1">
        <f>'PR-RAS'!E161</f>
        <v>1540286.2</v>
      </c>
      <c r="E157" s="1">
        <v>0</v>
      </c>
      <c r="F157" s="1">
        <v>0</v>
      </c>
      <c r="G157" s="2">
        <f t="shared" si="0"/>
        <v>703346.34240000008</v>
      </c>
      <c r="H157" s="2">
        <f t="shared" si="1"/>
        <v>0.19999999995343387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1066.73</v>
      </c>
      <c r="E158" s="1">
        <v>0</v>
      </c>
      <c r="F158" s="1">
        <v>0</v>
      </c>
      <c r="G158" s="2">
        <f t="shared" si="0"/>
        <v>334.95321999999999</v>
      </c>
      <c r="H158" s="2">
        <f t="shared" si="1"/>
        <v>0.26999999999998181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2032257</v>
      </c>
      <c r="D159" s="1">
        <f>'PR-RAS'!E163</f>
        <v>2404757.0699999998</v>
      </c>
      <c r="E159" s="1">
        <v>0</v>
      </c>
      <c r="F159" s="1">
        <v>0</v>
      </c>
      <c r="G159" s="2">
        <f t="shared" si="0"/>
        <v>1080999.8401200001</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434199</v>
      </c>
      <c r="D160" s="1">
        <f>'PR-RAS'!E164</f>
        <v>554101.89</v>
      </c>
      <c r="E160" s="1">
        <v>0</v>
      </c>
      <c r="F160" s="1">
        <v>0</v>
      </c>
      <c r="G160" s="2">
        <f t="shared" si="0"/>
        <v>245242.04202000002</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21865</v>
      </c>
      <c r="D161" s="1">
        <f>'PR-RAS'!E165</f>
        <v>81007.33</v>
      </c>
      <c r="E161" s="1">
        <v>0</v>
      </c>
      <c r="F161" s="1">
        <v>0</v>
      </c>
      <c r="G161" s="2">
        <f t="shared" si="0"/>
        <v>29420.745600000002</v>
      </c>
      <c r="H161" s="2">
        <f t="shared" si="1"/>
        <v>0.33000000000174623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251526</v>
      </c>
      <c r="D162" s="1">
        <f>'PR-RAS'!E166</f>
        <v>293280.94</v>
      </c>
      <c r="E162" s="1">
        <v>0</v>
      </c>
      <c r="F162" s="1">
        <v>0</v>
      </c>
      <c r="G162" s="2">
        <f t="shared" si="0"/>
        <v>134932.14868000001</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159688</v>
      </c>
      <c r="D163" s="1">
        <f>'PR-RAS'!E167</f>
        <v>175897.72</v>
      </c>
      <c r="E163" s="1">
        <v>0</v>
      </c>
      <c r="F163" s="1">
        <v>0</v>
      </c>
      <c r="G163" s="2">
        <f t="shared" si="0"/>
        <v>82860.317280000003</v>
      </c>
      <c r="H163" s="2">
        <f t="shared" si="1"/>
        <v>0.27999999999883585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1120</v>
      </c>
      <c r="D164" s="1">
        <f>'PR-RAS'!E168</f>
        <v>3915.9</v>
      </c>
      <c r="E164" s="1">
        <v>0</v>
      </c>
      <c r="F164" s="1">
        <v>0</v>
      </c>
      <c r="G164" s="2">
        <f t="shared" si="0"/>
        <v>1459.1433999999999</v>
      </c>
      <c r="H164" s="2">
        <f t="shared" si="1"/>
        <v>9.9999999999909051E-2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861889</v>
      </c>
      <c r="D165" s="1">
        <f>'PR-RAS'!E169</f>
        <v>1259828.0699999998</v>
      </c>
      <c r="E165" s="1">
        <v>0</v>
      </c>
      <c r="F165" s="1">
        <v>0</v>
      </c>
      <c r="G165" s="2">
        <f t="shared" si="0"/>
        <v>554573.40295999998</v>
      </c>
      <c r="H165" s="2">
        <f t="shared" si="1"/>
        <v>6.9999999832361937E-2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125446</v>
      </c>
      <c r="D166" s="1">
        <f>'PR-RAS'!E170</f>
        <v>148342.57999999999</v>
      </c>
      <c r="E166" s="1">
        <v>0</v>
      </c>
      <c r="F166" s="1">
        <v>0</v>
      </c>
      <c r="G166" s="2">
        <f t="shared" si="0"/>
        <v>69651.641399999993</v>
      </c>
      <c r="H166" s="2">
        <f t="shared" si="1"/>
        <v>0.42000000001280569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501960</v>
      </c>
      <c r="D167" s="1">
        <f>'PR-RAS'!E171</f>
        <v>762539.87</v>
      </c>
      <c r="E167" s="1">
        <v>0</v>
      </c>
      <c r="F167" s="1">
        <v>0</v>
      </c>
      <c r="G167" s="2">
        <f t="shared" si="0"/>
        <v>336488.59684000001</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191068</v>
      </c>
      <c r="D168" s="1">
        <f>'PR-RAS'!E172</f>
        <v>278536.12</v>
      </c>
      <c r="E168" s="1">
        <v>0</v>
      </c>
      <c r="F168" s="1">
        <v>0</v>
      </c>
      <c r="G168" s="2">
        <f t="shared" si="0"/>
        <v>124939.42008000001</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25624</v>
      </c>
      <c r="D169" s="1">
        <f>'PR-RAS'!E173</f>
        <v>35890.69</v>
      </c>
      <c r="E169" s="1">
        <v>0</v>
      </c>
      <c r="F169" s="1">
        <v>0</v>
      </c>
      <c r="G169" s="2">
        <f t="shared" si="0"/>
        <v>16364.103840000002</v>
      </c>
      <c r="H169" s="2">
        <f t="shared" si="1"/>
        <v>0.30999999999767169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13230</v>
      </c>
      <c r="D170" s="1">
        <f>'PR-RAS'!E174</f>
        <v>25780.57</v>
      </c>
      <c r="E170" s="1">
        <v>0</v>
      </c>
      <c r="F170" s="1">
        <v>0</v>
      </c>
      <c r="G170" s="2">
        <f t="shared" si="0"/>
        <v>10949.702660000001</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4561</v>
      </c>
      <c r="D172" s="1">
        <f>'PR-RAS'!E176</f>
        <v>8738.24</v>
      </c>
      <c r="E172" s="1">
        <v>0</v>
      </c>
      <c r="F172" s="1">
        <v>0</v>
      </c>
      <c r="G172" s="2">
        <f t="shared" si="0"/>
        <v>3768.4090800000004</v>
      </c>
      <c r="H172" s="2">
        <f t="shared" si="1"/>
        <v>0.23999999999978172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657372</v>
      </c>
      <c r="D173" s="1">
        <f>'PR-RAS'!E177</f>
        <v>510651.67000000004</v>
      </c>
      <c r="E173" s="1">
        <v>0</v>
      </c>
      <c r="F173" s="1">
        <v>0</v>
      </c>
      <c r="G173" s="2">
        <f t="shared" si="0"/>
        <v>288732.15847999998</v>
      </c>
      <c r="H173" s="2">
        <f t="shared" si="1"/>
        <v>0.32999999995809048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24934</v>
      </c>
      <c r="D174" s="1">
        <f>'PR-RAS'!E178</f>
        <v>42036.26</v>
      </c>
      <c r="E174" s="1">
        <v>0</v>
      </c>
      <c r="F174" s="1">
        <v>0</v>
      </c>
      <c r="G174" s="2">
        <f t="shared" si="0"/>
        <v>18858.127959999998</v>
      </c>
      <c r="H174" s="2">
        <f t="shared" si="1"/>
        <v>0.26000000000203727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291722</v>
      </c>
      <c r="D175" s="1">
        <f>'PR-RAS'!E179</f>
        <v>94951.71</v>
      </c>
      <c r="E175" s="1">
        <v>0</v>
      </c>
      <c r="F175" s="1">
        <v>0</v>
      </c>
      <c r="G175" s="2">
        <f t="shared" si="0"/>
        <v>83802.823080000002</v>
      </c>
      <c r="H175" s="2">
        <f t="shared" si="1"/>
        <v>0.28999999999359716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3808.13</v>
      </c>
      <c r="E176" s="1">
        <v>0</v>
      </c>
      <c r="F176" s="1">
        <v>0</v>
      </c>
      <c r="G176" s="2">
        <f t="shared" si="0"/>
        <v>1500.8454999999999</v>
      </c>
      <c r="H176" s="2">
        <f t="shared" si="1"/>
        <v>0.13000000000010914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115612</v>
      </c>
      <c r="D177" s="1">
        <f>'PR-RAS'!E181</f>
        <v>138207.96</v>
      </c>
      <c r="E177" s="1">
        <v>0</v>
      </c>
      <c r="F177" s="1">
        <v>0</v>
      </c>
      <c r="G177" s="2">
        <f t="shared" si="0"/>
        <v>68996.913919999992</v>
      </c>
      <c r="H177" s="2">
        <f t="shared" si="1"/>
        <v>4.0000000008149073E-2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38057</v>
      </c>
      <c r="D178" s="1">
        <f>'PR-RAS'!E182</f>
        <v>39945.33</v>
      </c>
      <c r="E178" s="1">
        <v>0</v>
      </c>
      <c r="F178" s="1">
        <v>0</v>
      </c>
      <c r="G178" s="2">
        <f t="shared" si="0"/>
        <v>20876.735819999998</v>
      </c>
      <c r="H178" s="2">
        <f t="shared" si="1"/>
        <v>0.33000000000174623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26772</v>
      </c>
      <c r="D179" s="1">
        <f>'PR-RAS'!E183</f>
        <v>11222.5</v>
      </c>
      <c r="E179" s="1">
        <v>0</v>
      </c>
      <c r="F179" s="1">
        <v>0</v>
      </c>
      <c r="G179" s="2">
        <f t="shared" si="0"/>
        <v>8760.6260000000002</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129791</v>
      </c>
      <c r="D180" s="1">
        <f>'PR-RAS'!E184</f>
        <v>133322.15</v>
      </c>
      <c r="E180" s="1">
        <v>0</v>
      </c>
      <c r="F180" s="1">
        <v>0</v>
      </c>
      <c r="G180" s="2">
        <f t="shared" si="0"/>
        <v>70961.918699999995</v>
      </c>
      <c r="H180" s="2">
        <f t="shared" si="1"/>
        <v>0.14999999999417923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9675</v>
      </c>
      <c r="D181" s="1">
        <f>'PR-RAS'!E185</f>
        <v>19596.88</v>
      </c>
      <c r="E181" s="1">
        <v>0</v>
      </c>
      <c r="F181" s="1">
        <v>0</v>
      </c>
      <c r="G181" s="2">
        <f t="shared" si="0"/>
        <v>8796.3768</v>
      </c>
      <c r="H181" s="2">
        <f t="shared" si="1"/>
        <v>0.11999999999898137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19849</v>
      </c>
      <c r="D182" s="1">
        <f>'PR-RAS'!E186</f>
        <v>27560.75</v>
      </c>
      <c r="E182" s="1">
        <v>0</v>
      </c>
      <c r="F182" s="1">
        <v>0</v>
      </c>
      <c r="G182" s="2">
        <f t="shared" si="0"/>
        <v>13569.6605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78797</v>
      </c>
      <c r="D184" s="1">
        <f>'PR-RAS'!E188</f>
        <v>80175.44</v>
      </c>
      <c r="E184" s="1">
        <v>0</v>
      </c>
      <c r="F184" s="1">
        <v>0</v>
      </c>
      <c r="G184" s="2">
        <f t="shared" si="0"/>
        <v>43764.062039999997</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33371</v>
      </c>
      <c r="D185" s="1">
        <f>'PR-RAS'!E189</f>
        <v>4340.6899999999996</v>
      </c>
      <c r="E185" s="1">
        <v>0</v>
      </c>
      <c r="F185" s="1">
        <v>0</v>
      </c>
      <c r="G185" s="2">
        <f t="shared" si="0"/>
        <v>7737.6379199999992</v>
      </c>
      <c r="H185" s="2">
        <f t="shared" si="1"/>
        <v>0.31000000000040018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1621</v>
      </c>
      <c r="D187" s="1">
        <f>'PR-RAS'!E191</f>
        <v>2905.38</v>
      </c>
      <c r="E187" s="1">
        <v>0</v>
      </c>
      <c r="F187" s="1">
        <v>0</v>
      </c>
      <c r="G187" s="2">
        <f t="shared" si="0"/>
        <v>1382.30736</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1580</v>
      </c>
      <c r="D188" s="1">
        <f>'PR-RAS'!E192</f>
        <v>1260</v>
      </c>
      <c r="E188" s="1">
        <v>0</v>
      </c>
      <c r="F188" s="1">
        <v>0</v>
      </c>
      <c r="G188" s="2">
        <f t="shared" si="0"/>
        <v>766.7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21175</v>
      </c>
      <c r="D189" s="1">
        <f>'PR-RAS'!E193</f>
        <v>26487.5</v>
      </c>
      <c r="E189" s="1">
        <v>0</v>
      </c>
      <c r="F189" s="1">
        <v>0</v>
      </c>
      <c r="G189" s="2">
        <f t="shared" si="0"/>
        <v>13940.2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12968.61</v>
      </c>
      <c r="E190" s="1">
        <v>0</v>
      </c>
      <c r="F190" s="1">
        <v>0</v>
      </c>
      <c r="G190" s="2">
        <f t="shared" si="0"/>
        <v>4902.1345799999999</v>
      </c>
      <c r="H190" s="2">
        <f t="shared" si="1"/>
        <v>0.38999999999941792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21050</v>
      </c>
      <c r="D191" s="1">
        <f>'PR-RAS'!E195</f>
        <v>32213.26</v>
      </c>
      <c r="E191" s="1">
        <v>0</v>
      </c>
      <c r="F191" s="1">
        <v>0</v>
      </c>
      <c r="G191" s="2">
        <f t="shared" si="0"/>
        <v>16240.538799999998</v>
      </c>
      <c r="H191" s="2">
        <f t="shared" si="1"/>
        <v>0.25999999999839929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10750</v>
      </c>
      <c r="D192" s="1">
        <f>'PR-RAS'!E196</f>
        <v>32412.53</v>
      </c>
      <c r="E192" s="1">
        <v>0</v>
      </c>
      <c r="F192" s="1">
        <v>0</v>
      </c>
      <c r="G192" s="2">
        <f t="shared" si="0"/>
        <v>14434.83646</v>
      </c>
      <c r="H192" s="2">
        <f t="shared" si="1"/>
        <v>0.47000000000116415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10750</v>
      </c>
      <c r="D206" s="1">
        <f>'PR-RAS'!E210</f>
        <v>32412.53</v>
      </c>
      <c r="E206" s="1">
        <v>0</v>
      </c>
      <c r="F206" s="1">
        <v>0</v>
      </c>
      <c r="G206" s="2">
        <f t="shared" si="0"/>
        <v>15492.887299999999</v>
      </c>
      <c r="H206" s="2">
        <f t="shared" si="1"/>
        <v>0.47000000000116415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8138</v>
      </c>
      <c r="D207" s="1">
        <f>'PR-RAS'!E211</f>
        <v>6020.15</v>
      </c>
      <c r="E207" s="1">
        <v>0</v>
      </c>
      <c r="F207" s="1">
        <v>0</v>
      </c>
      <c r="G207" s="2">
        <f t="shared" si="0"/>
        <v>4156.7298000000001</v>
      </c>
      <c r="H207" s="2">
        <f t="shared" si="1"/>
        <v>0.1499999999996362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309</v>
      </c>
      <c r="D208" s="1">
        <f>'PR-RAS'!E212</f>
        <v>256.31</v>
      </c>
      <c r="E208" s="1">
        <v>0</v>
      </c>
      <c r="F208" s="1">
        <v>0</v>
      </c>
      <c r="G208" s="2">
        <f t="shared" si="0"/>
        <v>170.07533999999998</v>
      </c>
      <c r="H208" s="2">
        <f t="shared" si="1"/>
        <v>0.31000000000000227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2303</v>
      </c>
      <c r="D209" s="1">
        <f>'PR-RAS'!E213</f>
        <v>26136.07</v>
      </c>
      <c r="E209" s="1">
        <v>0</v>
      </c>
      <c r="F209" s="1">
        <v>0</v>
      </c>
      <c r="G209" s="2">
        <f t="shared" si="0"/>
        <v>11351.62912</v>
      </c>
      <c r="H209" s="2">
        <f t="shared" si="1"/>
        <v>6.9999999999708962E-2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341167</v>
      </c>
      <c r="D248" s="1">
        <f>'PR-RAS'!E252</f>
        <v>215689.99</v>
      </c>
      <c r="E248" s="1">
        <v>0</v>
      </c>
      <c r="F248" s="1">
        <v>0</v>
      </c>
      <c r="G248" s="2">
        <f t="shared" si="0"/>
        <v>190819.10405999998</v>
      </c>
      <c r="H248" s="2">
        <f t="shared" si="1"/>
        <v>1.0000000009313226E-2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341167</v>
      </c>
      <c r="D255" s="1">
        <f>'PR-RAS'!E259</f>
        <v>215689.99</v>
      </c>
      <c r="E255" s="1">
        <v>0</v>
      </c>
      <c r="F255" s="1">
        <v>0</v>
      </c>
      <c r="G255" s="2">
        <f t="shared" si="0"/>
        <v>196226.93291999999</v>
      </c>
      <c r="H255" s="2">
        <f t="shared" si="1"/>
        <v>1.0000000009313226E-2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341167</v>
      </c>
      <c r="D257" s="1">
        <f>'PR-RAS'!E261</f>
        <v>215689.99</v>
      </c>
      <c r="E257" s="1">
        <v>0</v>
      </c>
      <c r="F257" s="1">
        <v>0</v>
      </c>
      <c r="G257" s="2">
        <f t="shared" si="0"/>
        <v>197772.02687999999</v>
      </c>
      <c r="H257" s="2">
        <f t="shared" si="1"/>
        <v>1.0000000009313226E-2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3333.33</v>
      </c>
      <c r="E259" s="1">
        <v>0</v>
      </c>
      <c r="F259" s="1">
        <v>0</v>
      </c>
      <c r="G259" s="2">
        <f t="shared" si="0"/>
        <v>1719.99828</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3333.33</v>
      </c>
      <c r="E269" s="1">
        <v>0</v>
      </c>
      <c r="F269" s="1">
        <v>0</v>
      </c>
      <c r="G269" s="2">
        <f t="shared" si="8"/>
        <v>1786.66488</v>
      </c>
      <c r="H269" s="2">
        <f t="shared" si="9"/>
        <v>0.32999999999992724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3333.33</v>
      </c>
      <c r="E274" s="1">
        <v>0</v>
      </c>
      <c r="F274" s="1">
        <v>0</v>
      </c>
      <c r="G274" s="2">
        <f t="shared" si="8"/>
        <v>1819.99818</v>
      </c>
      <c r="H274" s="2">
        <f t="shared" si="9"/>
        <v>0.32999999999992724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13002204</v>
      </c>
      <c r="D285" s="1">
        <f>'PR-RAS'!E289</f>
        <v>13852464.6</v>
      </c>
      <c r="E285" s="1">
        <v>0</v>
      </c>
      <c r="F285" s="1">
        <v>0</v>
      </c>
      <c r="G285" s="2">
        <f t="shared" si="8"/>
        <v>11560825.8288</v>
      </c>
      <c r="H285" s="2">
        <f t="shared" si="9"/>
        <v>0.40000000037252903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344526.71999999881</v>
      </c>
      <c r="E286" s="1">
        <v>0</v>
      </c>
      <c r="F286" s="1">
        <v>0</v>
      </c>
      <c r="G286" s="2">
        <f t="shared" si="8"/>
        <v>196380.2303999993</v>
      </c>
      <c r="H286" s="2">
        <f t="shared" si="9"/>
        <v>0.2800000011920929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245638</v>
      </c>
      <c r="D287" s="1">
        <f>'PR-RAS'!E291</f>
        <v>0</v>
      </c>
      <c r="E287" s="1">
        <v>0</v>
      </c>
      <c r="F287" s="1">
        <v>0</v>
      </c>
      <c r="G287" s="2">
        <f t="shared" si="8"/>
        <v>70252.467999999993</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392855</v>
      </c>
      <c r="D288" s="1">
        <f>'PR-RAS'!E292</f>
        <v>147215.64000000001</v>
      </c>
      <c r="E288" s="1">
        <v>0</v>
      </c>
      <c r="F288" s="1">
        <v>0</v>
      </c>
      <c r="G288" s="2">
        <f t="shared" si="8"/>
        <v>197251.16235999999</v>
      </c>
      <c r="H288" s="2">
        <f t="shared" si="9"/>
        <v>0.35999999998603016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47173</v>
      </c>
      <c r="D290" s="1">
        <f>'PR-RAS'!E294</f>
        <v>41340.85</v>
      </c>
      <c r="E290" s="1">
        <v>0</v>
      </c>
      <c r="F290" s="1">
        <v>0</v>
      </c>
      <c r="G290" s="2">
        <f t="shared" si="8"/>
        <v>37528.008299999994</v>
      </c>
      <c r="H290" s="2">
        <f t="shared" si="9"/>
        <v>0.15000000000145519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8000</v>
      </c>
      <c r="D291" s="1">
        <f>'PR-RAS'!E295</f>
        <v>9805</v>
      </c>
      <c r="E291" s="1">
        <v>0</v>
      </c>
      <c r="F291" s="1">
        <v>0</v>
      </c>
      <c r="G291" s="2">
        <f t="shared" si="8"/>
        <v>8006.9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76716</v>
      </c>
      <c r="D345" s="1">
        <f>'PR-RAS'!E350</f>
        <v>168167.31</v>
      </c>
      <c r="E345" s="1">
        <v>0</v>
      </c>
      <c r="F345" s="1">
        <v>0</v>
      </c>
      <c r="G345" s="2">
        <f t="shared" si="8"/>
        <v>142089.41327999998</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596</v>
      </c>
      <c r="D346" s="1">
        <f>'PR-RAS'!E351</f>
        <v>0</v>
      </c>
      <c r="E346" s="1">
        <v>0</v>
      </c>
      <c r="F346" s="1">
        <v>0</v>
      </c>
      <c r="G346" s="2">
        <f t="shared" si="8"/>
        <v>205.61999999999998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596</v>
      </c>
      <c r="D351" s="1">
        <f>'PR-RAS'!E356</f>
        <v>0</v>
      </c>
      <c r="E351" s="1">
        <v>0</v>
      </c>
      <c r="F351" s="1">
        <v>0</v>
      </c>
      <c r="G351" s="2">
        <f t="shared" si="8"/>
        <v>208.6</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596</v>
      </c>
      <c r="D354" s="1">
        <f>'PR-RAS'!E359</f>
        <v>0</v>
      </c>
      <c r="E354" s="1">
        <v>0</v>
      </c>
      <c r="F354" s="1">
        <v>0</v>
      </c>
      <c r="G354" s="2">
        <f t="shared" si="8"/>
        <v>210.38799999999998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76120</v>
      </c>
      <c r="D358" s="1">
        <f>'PR-RAS'!E363</f>
        <v>168167.31</v>
      </c>
      <c r="E358" s="1">
        <v>0</v>
      </c>
      <c r="F358" s="1">
        <v>0</v>
      </c>
      <c r="G358" s="2">
        <f t="shared" si="8"/>
        <v>147246.29934</v>
      </c>
      <c r="H358" s="2">
        <f t="shared" si="9"/>
        <v>0.30999999999767169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49813</v>
      </c>
      <c r="D364" s="1">
        <f>'PR-RAS'!E369</f>
        <v>45355.28</v>
      </c>
      <c r="E364" s="1">
        <v>0</v>
      </c>
      <c r="F364" s="1">
        <v>0</v>
      </c>
      <c r="G364" s="2">
        <f t="shared" si="8"/>
        <v>51010.052279999996</v>
      </c>
      <c r="H364" s="2">
        <f t="shared" si="9"/>
        <v>0.27999999999883585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41413</v>
      </c>
      <c r="D365" s="1">
        <f>'PR-RAS'!E370</f>
        <v>16432.28</v>
      </c>
      <c r="E365" s="1">
        <v>0</v>
      </c>
      <c r="F365" s="1">
        <v>0</v>
      </c>
      <c r="G365" s="2">
        <f t="shared" si="8"/>
        <v>27037.03184</v>
      </c>
      <c r="H365" s="2">
        <f t="shared" si="9"/>
        <v>0.27999999999883585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8400</v>
      </c>
      <c r="D367" s="1">
        <f>'PR-RAS'!E372</f>
        <v>28923</v>
      </c>
      <c r="E367" s="1">
        <v>0</v>
      </c>
      <c r="F367" s="1">
        <v>0</v>
      </c>
      <c r="G367" s="2">
        <f t="shared" si="8"/>
        <v>24246.036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24817</v>
      </c>
      <c r="D378" s="1">
        <f>'PR-RAS'!E383</f>
        <v>122812.03</v>
      </c>
      <c r="E378" s="1">
        <v>0</v>
      </c>
      <c r="F378" s="1">
        <v>0</v>
      </c>
      <c r="G378" s="2">
        <f t="shared" si="8"/>
        <v>101956.27962</v>
      </c>
      <c r="H378" s="2">
        <f t="shared" si="9"/>
        <v>2.9999999998835847E-2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24817</v>
      </c>
      <c r="D379" s="1">
        <f>'PR-RAS'!E384</f>
        <v>122812.03</v>
      </c>
      <c r="E379" s="1">
        <v>0</v>
      </c>
      <c r="F379" s="1">
        <v>0</v>
      </c>
      <c r="G379" s="2">
        <f t="shared" si="8"/>
        <v>102226.72068</v>
      </c>
      <c r="H379" s="2">
        <f t="shared" si="9"/>
        <v>2.9999999998835847E-2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1490</v>
      </c>
      <c r="D386" s="1">
        <f>'PR-RAS'!E391</f>
        <v>0</v>
      </c>
      <c r="E386" s="1">
        <v>0</v>
      </c>
      <c r="F386" s="1">
        <v>0</v>
      </c>
      <c r="G386" s="2">
        <f t="shared" si="8"/>
        <v>573.65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1490</v>
      </c>
      <c r="D388" s="1">
        <f>'PR-RAS'!E393</f>
        <v>0</v>
      </c>
      <c r="E388" s="1">
        <v>0</v>
      </c>
      <c r="F388" s="1">
        <v>0</v>
      </c>
      <c r="G388" s="2">
        <f t="shared" si="8"/>
        <v>576.63</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76716</v>
      </c>
      <c r="D403" s="1">
        <f>'PR-RAS'!E408</f>
        <v>168167.31</v>
      </c>
      <c r="E403" s="1">
        <v>0</v>
      </c>
      <c r="F403" s="1">
        <v>0</v>
      </c>
      <c r="G403" s="2">
        <f t="shared" si="8"/>
        <v>166046.34924000001</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211296</v>
      </c>
      <c r="D405" s="1">
        <f>'PR-RAS'!E410</f>
        <v>288011.03999999998</v>
      </c>
      <c r="E405" s="1">
        <v>0</v>
      </c>
      <c r="F405" s="1">
        <v>0</v>
      </c>
      <c r="G405" s="2">
        <f t="shared" si="8"/>
        <v>318076.50432000001</v>
      </c>
      <c r="H405" s="2">
        <f t="shared" si="9"/>
        <v>3.9999999979045242E-2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12756566</v>
      </c>
      <c r="D407" s="1">
        <f>'PR-RAS'!E412</f>
        <v>14196991.319999998</v>
      </c>
      <c r="E407" s="1">
        <v>0</v>
      </c>
      <c r="F407" s="1">
        <v>0</v>
      </c>
      <c r="G407" s="2">
        <f t="shared" si="8"/>
        <v>16707122.747840002</v>
      </c>
      <c r="H407" s="2">
        <f t="shared" si="9"/>
        <v>0.31999999843537807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13078920</v>
      </c>
      <c r="D408" s="1">
        <f>'PR-RAS'!E413</f>
        <v>14020631.91</v>
      </c>
      <c r="E408" s="1">
        <v>0</v>
      </c>
      <c r="F408" s="1">
        <v>0</v>
      </c>
      <c r="G408" s="2">
        <f t="shared" si="8"/>
        <v>16735914.814739998</v>
      </c>
      <c r="H408" s="2">
        <f t="shared" si="9"/>
        <v>8.9999999850988388E-2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176359.40999999829</v>
      </c>
      <c r="E409" s="1">
        <v>0</v>
      </c>
      <c r="F409" s="1">
        <v>0</v>
      </c>
      <c r="G409" s="2">
        <f t="shared" si="8"/>
        <v>143909.27855999858</v>
      </c>
      <c r="H409" s="2">
        <f t="shared" si="9"/>
        <v>0.40999999828636646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322354</v>
      </c>
      <c r="D410" s="1">
        <f>'PR-RAS'!E415</f>
        <v>0</v>
      </c>
      <c r="E410" s="1">
        <v>0</v>
      </c>
      <c r="F410" s="1">
        <v>0</v>
      </c>
      <c r="G410" s="2">
        <f t="shared" si="8"/>
        <v>131842.78599999999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181559</v>
      </c>
      <c r="D411" s="1">
        <f>'PR-RAS'!E416</f>
        <v>0</v>
      </c>
      <c r="E411" s="1">
        <v>0</v>
      </c>
      <c r="F411" s="1">
        <v>0</v>
      </c>
      <c r="G411" s="2">
        <f t="shared" si="8"/>
        <v>74439.19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140795.39999999997</v>
      </c>
      <c r="E412" s="1">
        <v>0</v>
      </c>
      <c r="F412" s="1">
        <v>0</v>
      </c>
      <c r="G412" s="2">
        <f t="shared" si="8"/>
        <v>115733.81879999996</v>
      </c>
      <c r="H412" s="2">
        <f t="shared" si="9"/>
        <v>0.3999999999650754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47173</v>
      </c>
      <c r="D413" s="1">
        <f>'PR-RAS'!E418</f>
        <v>41340.85</v>
      </c>
      <c r="E413" s="1">
        <v>0</v>
      </c>
      <c r="F413" s="1">
        <v>0</v>
      </c>
      <c r="G413" s="2">
        <f t="shared" si="8"/>
        <v>53500.136399999996</v>
      </c>
      <c r="H413" s="2">
        <f t="shared" si="9"/>
        <v>0.15000000000145519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12756566</v>
      </c>
      <c r="D633" s="1">
        <f>'PR-RAS'!E639</f>
        <v>14196991.319999998</v>
      </c>
      <c r="E633" s="1">
        <v>0</v>
      </c>
      <c r="F633" s="1">
        <v>0</v>
      </c>
      <c r="G633" s="2">
        <f t="shared" si="10"/>
        <v>26007146.740480002</v>
      </c>
      <c r="H633" s="2">
        <f t="shared" si="11"/>
        <v>0.31999999843537807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13078920</v>
      </c>
      <c r="D634" s="1">
        <f>'PR-RAS'!E640</f>
        <v>14020631.91</v>
      </c>
      <c r="E634" s="1">
        <v>0</v>
      </c>
      <c r="F634" s="1">
        <v>0</v>
      </c>
      <c r="G634" s="2">
        <f t="shared" si="10"/>
        <v>26029076.358060002</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176359.40999999829</v>
      </c>
      <c r="E635" s="1">
        <v>0</v>
      </c>
      <c r="F635" s="1">
        <v>0</v>
      </c>
      <c r="G635" s="2">
        <f t="shared" si="10"/>
        <v>223623.73187999782</v>
      </c>
      <c r="H635" s="2">
        <f t="shared" si="11"/>
        <v>0.40999999828636646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322354</v>
      </c>
      <c r="D636" s="1">
        <f>'PR-RAS'!E642</f>
        <v>0</v>
      </c>
      <c r="E636" s="1">
        <v>0</v>
      </c>
      <c r="F636" s="1">
        <v>0</v>
      </c>
      <c r="G636" s="2">
        <f t="shared" si="10"/>
        <v>204694.79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181559</v>
      </c>
      <c r="D637" s="1">
        <f>'PR-RAS'!E643</f>
        <v>0</v>
      </c>
      <c r="E637" s="1">
        <v>0</v>
      </c>
      <c r="F637" s="1">
        <v>0</v>
      </c>
      <c r="G637" s="2">
        <f t="shared" si="10"/>
        <v>115471.524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140795.39999999997</v>
      </c>
      <c r="E638" s="1">
        <v>0</v>
      </c>
      <c r="F638" s="1">
        <v>0</v>
      </c>
      <c r="G638" s="2">
        <f t="shared" si="10"/>
        <v>179373.33959999995</v>
      </c>
      <c r="H638" s="2">
        <f t="shared" si="11"/>
        <v>0.3999999999650754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35564.009999998321</v>
      </c>
      <c r="E639" s="1">
        <v>0</v>
      </c>
      <c r="F639" s="1">
        <v>0</v>
      </c>
      <c r="G639" s="2">
        <f t="shared" si="10"/>
        <v>45379.676759997856</v>
      </c>
      <c r="H639" s="2">
        <f t="shared" si="11"/>
        <v>9.9999983212910593E-3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140795</v>
      </c>
      <c r="D640" s="1">
        <f>'PR-RAS'!E646</f>
        <v>0</v>
      </c>
      <c r="E640" s="1">
        <v>0</v>
      </c>
      <c r="F640" s="1">
        <v>0</v>
      </c>
      <c r="G640" s="2">
        <f t="shared" si="10"/>
        <v>89968.005000000005</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873522</v>
      </c>
      <c r="D641" s="1">
        <f>'PR-RAS'!E647</f>
        <v>969771.68</v>
      </c>
      <c r="E641" s="1">
        <v>0</v>
      </c>
      <c r="F641" s="1">
        <v>0</v>
      </c>
      <c r="G641" s="2">
        <f t="shared" si="10"/>
        <v>1800361.8304000003</v>
      </c>
      <c r="H641" s="2">
        <f t="shared" si="11"/>
        <v>0.31999999994877726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343125</v>
      </c>
      <c r="D642" s="1">
        <f>'PR-RAS'!E649</f>
        <v>234556.58</v>
      </c>
      <c r="E642" s="1">
        <v>0</v>
      </c>
      <c r="F642" s="1">
        <v>0</v>
      </c>
      <c r="G642" s="2">
        <f t="shared" si="10"/>
        <v>520644.66055999993</v>
      </c>
      <c r="H642" s="2">
        <f t="shared" si="11"/>
        <v>0.42000000001280569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3387855</v>
      </c>
      <c r="D643" s="1">
        <f>'PR-RAS'!E650</f>
        <v>4772164.8499999996</v>
      </c>
      <c r="E643" s="1">
        <v>0</v>
      </c>
      <c r="F643" s="1">
        <v>0</v>
      </c>
      <c r="G643" s="2">
        <f t="shared" si="10"/>
        <v>8302462.5773999998</v>
      </c>
      <c r="H643" s="2">
        <f t="shared" si="11"/>
        <v>0.15000000037252903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3496424</v>
      </c>
      <c r="D644" s="1">
        <f>'PR-RAS'!E651</f>
        <v>4717256.2699999996</v>
      </c>
      <c r="E644" s="1">
        <v>0</v>
      </c>
      <c r="F644" s="1">
        <v>0</v>
      </c>
      <c r="G644" s="2">
        <f t="shared" si="10"/>
        <v>8314592.1952199992</v>
      </c>
      <c r="H644" s="2">
        <f t="shared" si="11"/>
        <v>0.26999999955296516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234556</v>
      </c>
      <c r="D645" s="1">
        <f>'PR-RAS'!E652</f>
        <v>289465.16000000015</v>
      </c>
      <c r="E645" s="1">
        <v>0</v>
      </c>
      <c r="F645" s="1">
        <v>0</v>
      </c>
      <c r="G645" s="2">
        <f t="shared" si="10"/>
        <v>523885.1900800002</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83</v>
      </c>
      <c r="E647" s="1">
        <v>0</v>
      </c>
      <c r="F647" s="1">
        <v>0</v>
      </c>
      <c r="G647" s="2">
        <f t="shared" si="10"/>
        <v>160.85400000000001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78</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9266562</v>
      </c>
      <c r="D668" s="1">
        <f>'PR-RAS'!E675</f>
        <v>9853372.4299999997</v>
      </c>
      <c r="E668" s="1">
        <v>0</v>
      </c>
      <c r="F668" s="1">
        <v>0</v>
      </c>
      <c r="G668" s="2">
        <f t="shared" si="10"/>
        <v>19325195.675620001</v>
      </c>
      <c r="H668" s="2">
        <f t="shared" si="11"/>
        <v>0.42999999970197678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361318</v>
      </c>
      <c r="D670" s="1">
        <f>'PR-RAS'!E677</f>
        <v>326546.2</v>
      </c>
      <c r="E670" s="1">
        <v>0</v>
      </c>
      <c r="F670" s="1">
        <v>0</v>
      </c>
      <c r="G670" s="2">
        <f t="shared" si="10"/>
        <v>678640.55760000006</v>
      </c>
      <c r="H670" s="2">
        <f t="shared" si="11"/>
        <v>0.20000000001164153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158431</v>
      </c>
      <c r="D687" s="1">
        <f>'PR-RAS'!E694</f>
        <v>19191.099999999999</v>
      </c>
      <c r="E687" s="1">
        <v>0</v>
      </c>
      <c r="F687" s="1">
        <v>0</v>
      </c>
      <c r="G687" s="2">
        <f t="shared" si="10"/>
        <v>135013.85520000002</v>
      </c>
      <c r="H687" s="2">
        <f t="shared" si="11"/>
        <v>9.9999999998544808E-2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849024</v>
      </c>
      <c r="D703" s="1">
        <f>'PR-RAS'!E710</f>
        <v>959286.44</v>
      </c>
      <c r="E703" s="1">
        <v>0</v>
      </c>
      <c r="F703" s="1">
        <v>0</v>
      </c>
      <c r="G703" s="2">
        <f t="shared" si="10"/>
        <v>1942853.0097599998</v>
      </c>
      <c r="H703" s="2">
        <f t="shared" si="11"/>
        <v>0.43999999994412065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1395</v>
      </c>
      <c r="D705" s="1">
        <f>'PR-RAS'!E712</f>
        <v>0</v>
      </c>
      <c r="E705" s="1">
        <v>0</v>
      </c>
      <c r="F705" s="1">
        <v>0</v>
      </c>
      <c r="G705" s="2">
        <f t="shared" si="10"/>
        <v>982.07999999999993</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15794</v>
      </c>
      <c r="D709" s="1">
        <f>'PR-RAS'!E716</f>
        <v>14927.28</v>
      </c>
      <c r="E709" s="1">
        <v>0</v>
      </c>
      <c r="F709" s="1">
        <v>0</v>
      </c>
      <c r="G709" s="2">
        <f t="shared" si="10"/>
        <v>32319.180479999995</v>
      </c>
      <c r="H709" s="2">
        <f t="shared" si="11"/>
        <v>0.28000000000065484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14567</v>
      </c>
      <c r="D710" s="1">
        <f>'PR-RAS'!E717</f>
        <v>16083.46</v>
      </c>
      <c r="E710" s="1">
        <v>0</v>
      </c>
      <c r="F710" s="1">
        <v>0</v>
      </c>
      <c r="G710" s="2">
        <f t="shared" si="10"/>
        <v>33134.349279999995</v>
      </c>
      <c r="H710" s="2">
        <f t="shared" si="11"/>
        <v>0.45999999999912689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251526</v>
      </c>
      <c r="D711" s="1">
        <f>'PR-RAS'!E718</f>
        <v>293280.94</v>
      </c>
      <c r="E711" s="1">
        <v>0</v>
      </c>
      <c r="F711" s="1">
        <v>0</v>
      </c>
      <c r="G711" s="2">
        <f t="shared" si="10"/>
        <v>595042.39480000001</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18722</v>
      </c>
      <c r="D713" s="1">
        <f>'PR-RAS'!E720</f>
        <v>11222.5</v>
      </c>
      <c r="E713" s="1">
        <v>0</v>
      </c>
      <c r="F713" s="1">
        <v>0</v>
      </c>
      <c r="G713" s="2">
        <f t="shared" si="10"/>
        <v>29310.903999999999</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48159</v>
      </c>
      <c r="D715" s="1">
        <f>'PR-RAS'!E722</f>
        <v>31815.439999999999</v>
      </c>
      <c r="E715" s="1">
        <v>0</v>
      </c>
      <c r="F715" s="1">
        <v>0</v>
      </c>
      <c r="G715" s="2">
        <f t="shared" si="10"/>
        <v>79817.974319999994</v>
      </c>
      <c r="H715" s="2">
        <f t="shared" si="11"/>
        <v>0.43999999999869033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71183</v>
      </c>
      <c r="D716" s="1">
        <f>'PR-RAS'!E723</f>
        <v>89601.37</v>
      </c>
      <c r="E716" s="1">
        <v>0</v>
      </c>
      <c r="F716" s="1">
        <v>0</v>
      </c>
      <c r="G716" s="2">
        <f t="shared" si="10"/>
        <v>179025.80409999998</v>
      </c>
      <c r="H716" s="2">
        <f t="shared" si="11"/>
        <v>0.36999999999534339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33371</v>
      </c>
      <c r="D718" s="1">
        <f>'PR-RAS'!E725</f>
        <v>4340.6899999999996</v>
      </c>
      <c r="E718" s="1">
        <v>0</v>
      </c>
      <c r="F718" s="1">
        <v>0</v>
      </c>
      <c r="G718" s="2">
        <f t="shared" si="10"/>
        <v>30151.556459999996</v>
      </c>
      <c r="H718" s="2">
        <f t="shared" si="11"/>
        <v>0.31000000000040018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341167</v>
      </c>
      <c r="D821" s="1">
        <f>'PR-RAS'!E828</f>
        <v>215689.99</v>
      </c>
      <c r="E821" s="1">
        <v>0</v>
      </c>
      <c r="F821" s="1">
        <v>0</v>
      </c>
      <c r="G821" s="2">
        <f t="shared" si="18"/>
        <v>633488.52359999996</v>
      </c>
      <c r="H821" s="2">
        <f t="shared" si="19"/>
        <v>1.0000000009313226E-2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29108916</v>
      </c>
      <c r="D984" s="6">
        <f>BILANCA!E6</f>
        <v>28969660.700000003</v>
      </c>
      <c r="E984" s="6">
        <v>0</v>
      </c>
      <c r="F984" s="6">
        <v>0</v>
      </c>
      <c r="G984" s="7">
        <f t="shared" ref="G984:G1241" si="22">B984/1000*C984+B984/500*D984</f>
        <v>87048.237400000013</v>
      </c>
      <c r="H984" s="7">
        <f t="shared" si="19"/>
        <v>0.29999999701976776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27927734</v>
      </c>
      <c r="D985" s="1">
        <f>BILANCA!E7</f>
        <v>27611525.830000002</v>
      </c>
      <c r="E985" s="1">
        <v>0</v>
      </c>
      <c r="F985" s="1">
        <v>0</v>
      </c>
      <c r="G985" s="2">
        <f t="shared" si="22"/>
        <v>166301.57132000002</v>
      </c>
      <c r="H985" s="2">
        <f t="shared" si="19"/>
        <v>0.16999999806284904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19514596</v>
      </c>
      <c r="D986" s="1">
        <f>BILANCA!E8</f>
        <v>19514595.59</v>
      </c>
      <c r="E986" s="1">
        <v>0</v>
      </c>
      <c r="F986" s="1">
        <v>0</v>
      </c>
      <c r="G986" s="2">
        <f t="shared" si="22"/>
        <v>175631.36154000001</v>
      </c>
      <c r="H986" s="2">
        <f t="shared" si="19"/>
        <v>0.41000000014901161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19514000</v>
      </c>
      <c r="D987" s="1">
        <f>BILANCA!E9</f>
        <v>19514000</v>
      </c>
      <c r="E987" s="1">
        <v>0</v>
      </c>
      <c r="F987" s="1">
        <v>0</v>
      </c>
      <c r="G987" s="2">
        <f t="shared" si="22"/>
        <v>234168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596</v>
      </c>
      <c r="D988" s="1">
        <f>BILANCA!E10</f>
        <v>595.59</v>
      </c>
      <c r="E988" s="1">
        <v>0</v>
      </c>
      <c r="F988" s="1">
        <v>0</v>
      </c>
      <c r="G988" s="2">
        <f t="shared" si="22"/>
        <v>8.9359000000000002</v>
      </c>
      <c r="H988" s="2">
        <f t="shared" si="19"/>
        <v>0.40999999999996817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8412218</v>
      </c>
      <c r="D990" s="1">
        <f>BILANCA!E12</f>
        <v>8096930.2400000012</v>
      </c>
      <c r="E990" s="1">
        <v>0</v>
      </c>
      <c r="F990" s="1">
        <v>0</v>
      </c>
      <c r="G990" s="2">
        <f t="shared" si="22"/>
        <v>172242.54936</v>
      </c>
      <c r="H990" s="2">
        <f t="shared" si="19"/>
        <v>0.24000000115483999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7732347</v>
      </c>
      <c r="D991" s="1">
        <f>BILANCA!E13</f>
        <v>7490280.9500000011</v>
      </c>
      <c r="E991" s="1">
        <v>0</v>
      </c>
      <c r="F991" s="1">
        <v>0</v>
      </c>
      <c r="G991" s="2">
        <f t="shared" si="22"/>
        <v>181703.27120000002</v>
      </c>
      <c r="H991" s="2">
        <f t="shared" si="19"/>
        <v>4.999999888241291E-2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19365270</v>
      </c>
      <c r="D993" s="1">
        <f>BILANCA!E15</f>
        <v>19365269.98</v>
      </c>
      <c r="E993" s="1">
        <v>0</v>
      </c>
      <c r="F993" s="1">
        <v>0</v>
      </c>
      <c r="G993" s="2">
        <f t="shared" si="22"/>
        <v>580958.09960000007</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11632923</v>
      </c>
      <c r="D996" s="1">
        <f>BILANCA!E18</f>
        <v>11874989.029999999</v>
      </c>
      <c r="E996" s="1">
        <v>0</v>
      </c>
      <c r="F996" s="1">
        <v>0</v>
      </c>
      <c r="G996" s="2">
        <f t="shared" si="22"/>
        <v>459977.71377999999</v>
      </c>
      <c r="H996" s="2">
        <f t="shared" si="19"/>
        <v>2.9999999329447746E-2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634425</v>
      </c>
      <c r="D997" s="1">
        <f>BILANCA!E19</f>
        <v>470533.61999999988</v>
      </c>
      <c r="E997" s="1">
        <v>0</v>
      </c>
      <c r="F997" s="1">
        <v>0</v>
      </c>
      <c r="G997" s="2">
        <f t="shared" si="22"/>
        <v>22056.891359999998</v>
      </c>
      <c r="H997" s="2">
        <f t="shared" si="19"/>
        <v>0.38000000012107193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1336075</v>
      </c>
      <c r="D998" s="1">
        <f>BILANCA!E20</f>
        <v>1293374.8899999999</v>
      </c>
      <c r="E998" s="1">
        <v>0</v>
      </c>
      <c r="F998" s="1">
        <v>0</v>
      </c>
      <c r="G998" s="2">
        <f t="shared" si="22"/>
        <v>58842.371699999996</v>
      </c>
      <c r="H998" s="2">
        <f t="shared" si="19"/>
        <v>0.11000000010244548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86849</v>
      </c>
      <c r="D999" s="1">
        <f>BILANCA!E21</f>
        <v>85494.18</v>
      </c>
      <c r="E999" s="1">
        <v>0</v>
      </c>
      <c r="F999" s="1">
        <v>0</v>
      </c>
      <c r="G999" s="2">
        <f t="shared" si="22"/>
        <v>4125.3977599999998</v>
      </c>
      <c r="H999" s="2">
        <f t="shared" si="19"/>
        <v>0.17999999999301508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173394</v>
      </c>
      <c r="D1000" s="1">
        <f>BILANCA!E22</f>
        <v>202316.85</v>
      </c>
      <c r="E1000" s="1">
        <v>0</v>
      </c>
      <c r="F1000" s="1">
        <v>0</v>
      </c>
      <c r="G1000" s="2">
        <f t="shared" si="22"/>
        <v>9826.4709000000003</v>
      </c>
      <c r="H1000" s="2">
        <f t="shared" si="19"/>
        <v>0.14999999999417923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28756</v>
      </c>
      <c r="D1001" s="1">
        <f>BILANCA!E23</f>
        <v>28756.17</v>
      </c>
      <c r="E1001" s="1">
        <v>0</v>
      </c>
      <c r="F1001" s="1">
        <v>0</v>
      </c>
      <c r="G1001" s="2">
        <f t="shared" si="22"/>
        <v>1552.8301199999999</v>
      </c>
      <c r="H1001" s="2">
        <f t="shared" si="19"/>
        <v>0.16999999999825377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138756</v>
      </c>
      <c r="D1002" s="1">
        <f>BILANCA!E24</f>
        <v>132558.71</v>
      </c>
      <c r="E1002" s="1">
        <v>0</v>
      </c>
      <c r="F1002" s="1">
        <v>0</v>
      </c>
      <c r="G1002" s="2">
        <f t="shared" si="22"/>
        <v>7673.5949799999999</v>
      </c>
      <c r="H1002" s="2">
        <f t="shared" si="19"/>
        <v>0.29000000000814907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386292</v>
      </c>
      <c r="D1003" s="1">
        <f>BILANCA!E25</f>
        <v>381702.97</v>
      </c>
      <c r="E1003" s="1">
        <v>0</v>
      </c>
      <c r="F1003" s="1">
        <v>0</v>
      </c>
      <c r="G1003" s="2">
        <f t="shared" si="22"/>
        <v>22993.9588</v>
      </c>
      <c r="H1003" s="2">
        <f t="shared" si="19"/>
        <v>3.0000000027939677E-2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283506</v>
      </c>
      <c r="D1004" s="1">
        <f>BILANCA!E26</f>
        <v>283505.99</v>
      </c>
      <c r="E1004" s="1">
        <v>0</v>
      </c>
      <c r="F1004" s="1">
        <v>0</v>
      </c>
      <c r="G1004" s="2">
        <f t="shared" si="22"/>
        <v>17860.87758</v>
      </c>
      <c r="H1004" s="2">
        <f t="shared" si="19"/>
        <v>1.0000000009313226E-2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1799203</v>
      </c>
      <c r="D1006" s="1">
        <f>BILANCA!E28</f>
        <v>1937176.14</v>
      </c>
      <c r="E1006" s="1">
        <v>0</v>
      </c>
      <c r="F1006" s="1">
        <v>0</v>
      </c>
      <c r="G1006" s="2">
        <f t="shared" si="22"/>
        <v>130491.77143999998</v>
      </c>
      <c r="H1006" s="2">
        <f t="shared" si="19"/>
        <v>0.13999999989755452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40272</v>
      </c>
      <c r="D1013" s="1">
        <f>BILANCA!E35</f>
        <v>130941.66999999993</v>
      </c>
      <c r="E1013" s="1">
        <v>0</v>
      </c>
      <c r="F1013" s="1">
        <v>0</v>
      </c>
      <c r="G1013" s="2">
        <f t="shared" si="22"/>
        <v>9064.6601999999948</v>
      </c>
      <c r="H1013" s="2">
        <f t="shared" si="19"/>
        <v>0.33000000007450581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629156</v>
      </c>
      <c r="D1014" s="1">
        <f>BILANCA!E36</f>
        <v>751967.71</v>
      </c>
      <c r="E1014" s="1">
        <v>0</v>
      </c>
      <c r="F1014" s="1">
        <v>0</v>
      </c>
      <c r="G1014" s="2">
        <f t="shared" si="22"/>
        <v>66125.834019999995</v>
      </c>
      <c r="H1014" s="2">
        <f t="shared" si="19"/>
        <v>0.2900000000372529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588884</v>
      </c>
      <c r="D1018" s="1">
        <f>BILANCA!E40</f>
        <v>621026.04</v>
      </c>
      <c r="E1018" s="1">
        <v>0</v>
      </c>
      <c r="F1018" s="1">
        <v>0</v>
      </c>
      <c r="G1018" s="2">
        <f t="shared" si="22"/>
        <v>64082.762800000011</v>
      </c>
      <c r="H1018" s="2">
        <f t="shared" si="19"/>
        <v>4.0000000037252903E-2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5174</v>
      </c>
      <c r="D1023" s="1">
        <f>BILANCA!E45</f>
        <v>5174</v>
      </c>
      <c r="E1023" s="1">
        <v>0</v>
      </c>
      <c r="F1023" s="1">
        <v>0</v>
      </c>
      <c r="G1023" s="2">
        <f t="shared" si="22"/>
        <v>620.88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5174</v>
      </c>
      <c r="D1025" s="1">
        <f>BILANCA!E47</f>
        <v>5174</v>
      </c>
      <c r="E1025" s="1">
        <v>0</v>
      </c>
      <c r="F1025" s="1">
        <v>0</v>
      </c>
      <c r="G1025" s="2">
        <f t="shared" si="22"/>
        <v>651.92400000000009</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356606</v>
      </c>
      <c r="D1032" s="1">
        <f>BILANCA!E54</f>
        <v>373253.07</v>
      </c>
      <c r="E1032" s="1">
        <v>0</v>
      </c>
      <c r="F1032" s="1">
        <v>0</v>
      </c>
      <c r="G1032" s="2">
        <f t="shared" si="22"/>
        <v>54052.494860000006</v>
      </c>
      <c r="H1032" s="2">
        <f t="shared" si="19"/>
        <v>7.0000000006984919E-2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356606</v>
      </c>
      <c r="D1033" s="1">
        <f>BILANCA!E55</f>
        <v>373253.07</v>
      </c>
      <c r="E1033" s="1">
        <v>0</v>
      </c>
      <c r="F1033" s="1">
        <v>0</v>
      </c>
      <c r="G1033" s="2">
        <f t="shared" si="22"/>
        <v>55155.607000000004</v>
      </c>
      <c r="H1033" s="2">
        <f t="shared" si="19"/>
        <v>7.0000000006984919E-2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920</v>
      </c>
      <c r="D1041" s="1">
        <f>BILANCA!E63</f>
        <v>0</v>
      </c>
      <c r="E1041" s="1">
        <v>0</v>
      </c>
      <c r="F1041" s="1">
        <v>0</v>
      </c>
      <c r="G1041" s="2">
        <f t="shared" si="22"/>
        <v>53.36</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920</v>
      </c>
      <c r="D1042" s="1">
        <f>BILANCA!E64</f>
        <v>0</v>
      </c>
      <c r="E1042" s="1">
        <v>0</v>
      </c>
      <c r="F1042" s="1">
        <v>0</v>
      </c>
      <c r="G1042" s="2">
        <f t="shared" si="22"/>
        <v>54.279999999999994</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1181182</v>
      </c>
      <c r="D1046" s="1">
        <f>BILANCA!E68</f>
        <v>1358134.87</v>
      </c>
      <c r="E1046" s="1">
        <v>0</v>
      </c>
      <c r="F1046" s="1">
        <v>0</v>
      </c>
      <c r="G1046" s="2">
        <f t="shared" si="22"/>
        <v>245539.45962000004</v>
      </c>
      <c r="H1046" s="2">
        <f t="shared" si="19"/>
        <v>0.12999999988824129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234556</v>
      </c>
      <c r="D1047" s="1">
        <f>BILANCA!E69</f>
        <v>289465.15999999997</v>
      </c>
      <c r="E1047" s="1">
        <v>0</v>
      </c>
      <c r="F1047" s="1">
        <v>0</v>
      </c>
      <c r="G1047" s="2">
        <f t="shared" si="22"/>
        <v>52063.124479999999</v>
      </c>
      <c r="H1047" s="2">
        <f t="shared" si="19"/>
        <v>0.15999999997438863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231314</v>
      </c>
      <c r="D1048" s="1">
        <f>BILANCA!E70</f>
        <v>289465.15999999997</v>
      </c>
      <c r="E1048" s="1">
        <v>0</v>
      </c>
      <c r="F1048" s="1">
        <v>0</v>
      </c>
      <c r="G1048" s="2">
        <f t="shared" si="22"/>
        <v>52665.880799999999</v>
      </c>
      <c r="H1048" s="2">
        <f t="shared" si="19"/>
        <v>0.15999999997438863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231314</v>
      </c>
      <c r="D1050" s="1">
        <f>BILANCA!E72</f>
        <v>289465.15999999997</v>
      </c>
      <c r="E1050" s="1">
        <v>0</v>
      </c>
      <c r="F1050" s="1">
        <v>0</v>
      </c>
      <c r="G1050" s="2">
        <f t="shared" si="22"/>
        <v>54286.369440000002</v>
      </c>
      <c r="H1050" s="2">
        <f t="shared" si="19"/>
        <v>0.15999999997438863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3242</v>
      </c>
      <c r="D1054" s="1">
        <f>BILANCA!E76</f>
        <v>0</v>
      </c>
      <c r="E1054" s="1">
        <v>0</v>
      </c>
      <c r="F1054" s="1">
        <v>0</v>
      </c>
      <c r="G1054" s="2">
        <f t="shared" si="22"/>
        <v>230.18199999999999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25931</v>
      </c>
      <c r="D1056" s="1">
        <f>BILANCA!E78</f>
        <v>57557.18</v>
      </c>
      <c r="E1056" s="1">
        <v>0</v>
      </c>
      <c r="F1056" s="1">
        <v>0</v>
      </c>
      <c r="G1056" s="2">
        <f t="shared" si="22"/>
        <v>10296.31128</v>
      </c>
      <c r="H1056" s="2">
        <f t="shared" si="19"/>
        <v>0.18000000000029104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300</v>
      </c>
      <c r="D1061" s="1">
        <f>BILANCA!E83</f>
        <v>1788</v>
      </c>
      <c r="E1061" s="1">
        <v>0</v>
      </c>
      <c r="F1061" s="1">
        <v>0</v>
      </c>
      <c r="G1061" s="2">
        <f t="shared" si="22"/>
        <v>302.32799999999997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25631</v>
      </c>
      <c r="D1064" s="1">
        <f>BILANCA!E86</f>
        <v>55769.18</v>
      </c>
      <c r="E1064" s="1">
        <v>0</v>
      </c>
      <c r="F1064" s="1">
        <v>0</v>
      </c>
      <c r="G1064" s="2">
        <f t="shared" si="22"/>
        <v>11110.71816</v>
      </c>
      <c r="H1064" s="2">
        <f t="shared" si="19"/>
        <v>0.18000000000029104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47173</v>
      </c>
      <c r="D1124" s="1">
        <f>BILANCA!E146</f>
        <v>41340.85</v>
      </c>
      <c r="E1124" s="1">
        <v>0</v>
      </c>
      <c r="F1124" s="1">
        <v>0</v>
      </c>
      <c r="G1124" s="2">
        <f t="shared" si="22"/>
        <v>18309.512699999999</v>
      </c>
      <c r="H1124" s="2">
        <f t="shared" si="23"/>
        <v>0.15000000000145519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39173</v>
      </c>
      <c r="D1137" s="1">
        <f>BILANCA!E159</f>
        <v>31535.85</v>
      </c>
      <c r="E1137" s="1">
        <v>0</v>
      </c>
      <c r="F1137" s="1">
        <v>0</v>
      </c>
      <c r="G1137" s="2">
        <f t="shared" si="22"/>
        <v>15745.683799999999</v>
      </c>
      <c r="H1137" s="2">
        <f t="shared" si="23"/>
        <v>0.15000000000145519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8000</v>
      </c>
      <c r="D1138" s="1">
        <f>BILANCA!E160</f>
        <v>9805</v>
      </c>
      <c r="E1138" s="1">
        <v>0</v>
      </c>
      <c r="F1138" s="1">
        <v>0</v>
      </c>
      <c r="G1138" s="2">
        <f t="shared" si="22"/>
        <v>4279.55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873522</v>
      </c>
      <c r="D1148" s="1">
        <f>BILANCA!E170</f>
        <v>969771.68</v>
      </c>
      <c r="E1148" s="1">
        <v>0</v>
      </c>
      <c r="F1148" s="1">
        <v>0</v>
      </c>
      <c r="G1148" s="2">
        <f t="shared" si="22"/>
        <v>464155.78440000006</v>
      </c>
      <c r="H1148" s="2">
        <f t="shared" si="23"/>
        <v>0.31999999994877726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873522</v>
      </c>
      <c r="D1151" s="1">
        <f>BILANCA!E173</f>
        <v>969771.68</v>
      </c>
      <c r="E1151" s="1">
        <v>0</v>
      </c>
      <c r="F1151" s="1">
        <v>0</v>
      </c>
      <c r="G1151" s="2">
        <f t="shared" si="22"/>
        <v>472594.98048000003</v>
      </c>
      <c r="H1151" s="2">
        <f t="shared" si="23"/>
        <v>0.31999999994877726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29108916</v>
      </c>
      <c r="D1152" s="1">
        <f>BILANCA!E175</f>
        <v>28969660.700000003</v>
      </c>
      <c r="E1152" s="1">
        <v>0</v>
      </c>
      <c r="F1152" s="1">
        <v>0</v>
      </c>
      <c r="G1152" s="2">
        <f t="shared" si="22"/>
        <v>14711152.120600004</v>
      </c>
      <c r="H1152" s="2">
        <f t="shared" si="23"/>
        <v>0.29999999701976776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1274805</v>
      </c>
      <c r="D1153" s="1">
        <f>BILANCA!E176</f>
        <v>1281230.0099999998</v>
      </c>
      <c r="E1153" s="1">
        <v>0</v>
      </c>
      <c r="F1153" s="1">
        <v>0</v>
      </c>
      <c r="G1153" s="2">
        <f t="shared" si="22"/>
        <v>652335.05339999998</v>
      </c>
      <c r="H1153" s="2">
        <f t="shared" si="23"/>
        <v>9.9999997764825821E-3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1271026</v>
      </c>
      <c r="D1154" s="1">
        <f>BILANCA!E177</f>
        <v>1256031.8699999999</v>
      </c>
      <c r="E1154" s="1">
        <v>0</v>
      </c>
      <c r="F1154" s="1">
        <v>0</v>
      </c>
      <c r="G1154" s="2">
        <f t="shared" si="22"/>
        <v>646908.34554000001</v>
      </c>
      <c r="H1154" s="2">
        <f t="shared" si="23"/>
        <v>0.13000000012107193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847782</v>
      </c>
      <c r="D1155" s="1">
        <f>BILANCA!E178</f>
        <v>978303.1</v>
      </c>
      <c r="E1155" s="1">
        <v>0</v>
      </c>
      <c r="F1155" s="1">
        <v>0</v>
      </c>
      <c r="G1155" s="2">
        <f t="shared" si="22"/>
        <v>482354.77039999992</v>
      </c>
      <c r="H1155" s="2">
        <f t="shared" si="23"/>
        <v>9.9999999976716936E-2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397716</v>
      </c>
      <c r="D1156" s="1">
        <f>BILANCA!E179</f>
        <v>263454.62</v>
      </c>
      <c r="E1156" s="1">
        <v>0</v>
      </c>
      <c r="F1156" s="1">
        <v>0</v>
      </c>
      <c r="G1156" s="2">
        <f t="shared" si="22"/>
        <v>159960.16651999997</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856</v>
      </c>
      <c r="D1157" s="1">
        <f>BILANCA!E180</f>
        <v>734.93</v>
      </c>
      <c r="E1157" s="1">
        <v>0</v>
      </c>
      <c r="F1157" s="1">
        <v>0</v>
      </c>
      <c r="G1157" s="2">
        <f t="shared" si="22"/>
        <v>404.69963999999993</v>
      </c>
      <c r="H1157" s="2">
        <f t="shared" si="23"/>
        <v>7.0000000000050022E-2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856</v>
      </c>
      <c r="D1160" s="1">
        <f>BILANCA!E183</f>
        <v>734.93</v>
      </c>
      <c r="E1160" s="1">
        <v>0</v>
      </c>
      <c r="F1160" s="1">
        <v>0</v>
      </c>
      <c r="G1160" s="2">
        <f t="shared" si="22"/>
        <v>411.67721999999998</v>
      </c>
      <c r="H1160" s="2">
        <f t="shared" si="23"/>
        <v>7.0000000000050022E-2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2530.0300000000002</v>
      </c>
      <c r="E1163" s="1">
        <v>0</v>
      </c>
      <c r="F1163" s="1">
        <v>0</v>
      </c>
      <c r="G1163" s="2">
        <f t="shared" si="22"/>
        <v>910.81080000000009</v>
      </c>
      <c r="H1163" s="2">
        <f t="shared" si="23"/>
        <v>3.0000000000200089E-2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24672</v>
      </c>
      <c r="D1165" s="1">
        <f>BILANCA!E188</f>
        <v>11009.19</v>
      </c>
      <c r="E1165" s="1">
        <v>0</v>
      </c>
      <c r="F1165" s="1">
        <v>0</v>
      </c>
      <c r="G1165" s="2">
        <f t="shared" si="22"/>
        <v>8497.6491600000008</v>
      </c>
      <c r="H1165" s="2">
        <f t="shared" si="23"/>
        <v>0.19000000000050932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3779</v>
      </c>
      <c r="D1166" s="1">
        <f>BILANCA!E189</f>
        <v>3198.14</v>
      </c>
      <c r="E1166" s="1">
        <v>0</v>
      </c>
      <c r="F1166" s="1">
        <v>0</v>
      </c>
      <c r="G1166" s="2">
        <f t="shared" si="22"/>
        <v>1862.0762399999999</v>
      </c>
      <c r="H1166" s="2">
        <f t="shared" si="23"/>
        <v>0.13999999999987267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22000</v>
      </c>
      <c r="E1211" s="1">
        <v>0</v>
      </c>
      <c r="F1211" s="1">
        <v>0</v>
      </c>
      <c r="G1211" s="2">
        <f t="shared" si="22"/>
        <v>10032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22000</v>
      </c>
      <c r="E1212" s="1">
        <v>0</v>
      </c>
      <c r="F1212" s="1">
        <v>0</v>
      </c>
      <c r="G1212" s="2">
        <f t="shared" si="22"/>
        <v>10076</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27834111</v>
      </c>
      <c r="D1214" s="1">
        <f>BILANCA!E237</f>
        <v>27688430.690000001</v>
      </c>
      <c r="E1214" s="1">
        <v>0</v>
      </c>
      <c r="F1214" s="1">
        <v>0</v>
      </c>
      <c r="G1214" s="2">
        <f t="shared" si="22"/>
        <v>19221734.619780004</v>
      </c>
      <c r="H1214" s="2">
        <f t="shared" si="23"/>
        <v>0.30999999865889549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27927733</v>
      </c>
      <c r="D1215" s="1">
        <f>BILANCA!E238</f>
        <v>27611525.829999998</v>
      </c>
      <c r="E1215" s="1">
        <v>0</v>
      </c>
      <c r="F1215" s="1">
        <v>0</v>
      </c>
      <c r="G1215" s="2">
        <f t="shared" si="22"/>
        <v>19290982.04112</v>
      </c>
      <c r="H1215" s="2">
        <f t="shared" si="23"/>
        <v>0.17000000178813934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27927733</v>
      </c>
      <c r="D1216" s="1">
        <f>BILANCA!E239</f>
        <v>27611525.829999998</v>
      </c>
      <c r="E1216" s="1">
        <v>0</v>
      </c>
      <c r="F1216" s="1">
        <v>0</v>
      </c>
      <c r="G1216" s="2">
        <f t="shared" si="22"/>
        <v>19374132.825780001</v>
      </c>
      <c r="H1216" s="2">
        <f t="shared" si="23"/>
        <v>0.17000000178813934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27927733</v>
      </c>
      <c r="D1217" s="1">
        <f>BILANCA!E240</f>
        <v>27611525.829999998</v>
      </c>
      <c r="E1217" s="1">
        <v>0</v>
      </c>
      <c r="F1217" s="1">
        <v>0</v>
      </c>
      <c r="G1217" s="2">
        <f t="shared" si="22"/>
        <v>19457283.610440001</v>
      </c>
      <c r="H1217" s="2">
        <f t="shared" si="23"/>
        <v>0.17000000178813934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-140795</v>
      </c>
      <c r="D1222" s="1">
        <f>BILANCA!E245</f>
        <v>35564.01</v>
      </c>
      <c r="E1222" s="1">
        <v>0</v>
      </c>
      <c r="F1222" s="1">
        <v>0</v>
      </c>
      <c r="G1222" s="2">
        <f t="shared" si="22"/>
        <v>-16650.408219999998</v>
      </c>
      <c r="H1222" s="2">
        <f t="shared" si="23"/>
        <v>1.0000000002037268E-2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147216</v>
      </c>
      <c r="D1223" s="1">
        <f>BILANCA!E246</f>
        <v>35564.01</v>
      </c>
      <c r="E1223" s="1">
        <v>0</v>
      </c>
      <c r="F1223" s="1">
        <v>0</v>
      </c>
      <c r="G1223" s="2">
        <f t="shared" si="22"/>
        <v>52402.564799999993</v>
      </c>
      <c r="H1223" s="2">
        <f t="shared" si="23"/>
        <v>1.0000000002037268E-2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147216</v>
      </c>
      <c r="D1224" s="1">
        <f>BILANCA!E247</f>
        <v>35564.01</v>
      </c>
      <c r="E1224" s="1">
        <v>0</v>
      </c>
      <c r="F1224" s="1">
        <v>0</v>
      </c>
      <c r="G1224" s="2">
        <f t="shared" si="22"/>
        <v>52620.908819999997</v>
      </c>
      <c r="H1224" s="2">
        <f t="shared" si="23"/>
        <v>1.0000000002037268E-2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288011</v>
      </c>
      <c r="D1227" s="1">
        <f>BILANCA!E250</f>
        <v>0</v>
      </c>
      <c r="E1227" s="1">
        <v>0</v>
      </c>
      <c r="F1227" s="1">
        <v>0</v>
      </c>
      <c r="G1227" s="2">
        <f t="shared" si="22"/>
        <v>70274.683999999994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288011</v>
      </c>
      <c r="D1229" s="1">
        <f>BILANCA!E252</f>
        <v>0</v>
      </c>
      <c r="E1229" s="1">
        <v>0</v>
      </c>
      <c r="F1229" s="1">
        <v>0</v>
      </c>
      <c r="G1229" s="2">
        <f t="shared" si="22"/>
        <v>70850.706000000006</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47173</v>
      </c>
      <c r="D1232" s="1">
        <f>BILANCA!E255</f>
        <v>41340.85</v>
      </c>
      <c r="E1232" s="1">
        <v>0</v>
      </c>
      <c r="F1232" s="1">
        <v>0</v>
      </c>
      <c r="G1232" s="2">
        <f t="shared" si="22"/>
        <v>32333.820299999999</v>
      </c>
      <c r="H1232" s="2">
        <f t="shared" si="23"/>
        <v>0.15000000000145519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16758</v>
      </c>
      <c r="D1236" s="1">
        <f>BILANCA!E259</f>
        <v>0</v>
      </c>
      <c r="E1236" s="1">
        <v>0</v>
      </c>
      <c r="F1236" s="1">
        <v>0</v>
      </c>
      <c r="G1236" s="2">
        <f t="shared" si="22"/>
        <v>4239.7740000000003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16758</v>
      </c>
      <c r="D1237" s="1">
        <f>BILANCA!E260</f>
        <v>0</v>
      </c>
      <c r="E1237" s="1">
        <v>0</v>
      </c>
      <c r="F1237" s="1">
        <v>0</v>
      </c>
      <c r="G1237" s="2">
        <f t="shared" si="22"/>
        <v>4256.5320000000002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47173</v>
      </c>
      <c r="D1241" s="1">
        <f>BILANCA!E265</f>
        <v>41340.85</v>
      </c>
      <c r="E1241" s="1">
        <v>0</v>
      </c>
      <c r="F1241" s="1">
        <v>0</v>
      </c>
      <c r="G1241" s="2">
        <f t="shared" si="22"/>
        <v>33502.512600000002</v>
      </c>
      <c r="H1241" s="2">
        <f t="shared" si="23"/>
        <v>0.15000000000145519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23973</v>
      </c>
      <c r="D1244" s="1">
        <f>BILANCA!E268</f>
        <v>11009.19</v>
      </c>
      <c r="E1244" s="1">
        <v>0</v>
      </c>
      <c r="F1244" s="1">
        <v>0</v>
      </c>
      <c r="G1244" s="2">
        <f t="shared" si="24"/>
        <v>12003.750180000001</v>
      </c>
      <c r="H1244" s="2">
        <f t="shared" si="23"/>
        <v>0.19000000000050932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1658</v>
      </c>
      <c r="D1245" s="1">
        <f>BILANCA!E269</f>
        <v>44759.99</v>
      </c>
      <c r="E1245" s="1">
        <v>0</v>
      </c>
      <c r="F1245" s="1">
        <v>0</v>
      </c>
      <c r="G1245" s="2">
        <f t="shared" si="24"/>
        <v>23888.63076</v>
      </c>
      <c r="H1245" s="2">
        <f t="shared" si="23"/>
        <v>1.0000000002037268E-2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8337.68</v>
      </c>
      <c r="E1263" s="1">
        <v>0</v>
      </c>
      <c r="F1263" s="1">
        <v>0</v>
      </c>
      <c r="G1263" s="2">
        <f t="shared" si="24"/>
        <v>4669.1008000000002</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1271026</v>
      </c>
      <c r="D1264" s="1">
        <f>BILANCA!E288</f>
        <v>1247694.19</v>
      </c>
      <c r="E1264" s="1">
        <v>0</v>
      </c>
      <c r="F1264" s="1">
        <v>0</v>
      </c>
      <c r="G1264" s="2">
        <f t="shared" si="24"/>
        <v>1058362.4407800001</v>
      </c>
      <c r="H1264" s="2">
        <f t="shared" si="23"/>
        <v>0.18999999994412065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3779</v>
      </c>
      <c r="D1266" s="1">
        <f>BILANCA!E290</f>
        <v>3198.14</v>
      </c>
      <c r="E1266" s="1">
        <v>0</v>
      </c>
      <c r="F1266" s="1">
        <v>0</v>
      </c>
      <c r="G1266" s="2">
        <f t="shared" si="24"/>
        <v>2879.6042399999997</v>
      </c>
      <c r="H1266" s="2">
        <f t="shared" si="23"/>
        <v>0.13999999999987267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24672</v>
      </c>
      <c r="D1278" s="1">
        <f>BILANCA!E302</f>
        <v>11009.19</v>
      </c>
      <c r="E1278" s="1">
        <v>0</v>
      </c>
      <c r="F1278" s="1">
        <v>0</v>
      </c>
      <c r="G1278" s="2">
        <f t="shared" si="24"/>
        <v>13773.6621</v>
      </c>
      <c r="H1278" s="2">
        <f t="shared" si="23"/>
        <v>0.19000000000050932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13078920</v>
      </c>
      <c r="D1408" s="1">
        <f>'RAS-funkcijski'!E114</f>
        <v>14020631.909999998</v>
      </c>
      <c r="E1408" s="1">
        <v>0</v>
      </c>
      <c r="F1408" s="1">
        <v>0</v>
      </c>
      <c r="G1408" s="2">
        <f t="shared" si="24"/>
        <v>4523220.2201999994</v>
      </c>
      <c r="H1408" s="2">
        <f t="shared" si="27"/>
        <v>9.0000001713633537E-2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12576960</v>
      </c>
      <c r="D1409" s="1">
        <f>'RAS-funkcijski'!E115</f>
        <v>13258092.039999999</v>
      </c>
      <c r="E1409" s="1">
        <v>0</v>
      </c>
      <c r="F1409" s="1">
        <v>0</v>
      </c>
      <c r="G1409" s="2">
        <f t="shared" si="24"/>
        <v>4339338.9928799998</v>
      </c>
      <c r="H1409" s="2">
        <f t="shared" si="27"/>
        <v>3.9999999105930328E-2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12576960</v>
      </c>
      <c r="D1411" s="1">
        <f>'RAS-funkcijski'!E117</f>
        <v>13258092.039999999</v>
      </c>
      <c r="E1411" s="1">
        <v>0</v>
      </c>
      <c r="F1411" s="1">
        <v>0</v>
      </c>
      <c r="G1411" s="2">
        <f t="shared" si="24"/>
        <v>4417525.2810399998</v>
      </c>
      <c r="H1411" s="2">
        <f t="shared" si="27"/>
        <v>3.9999999105930328E-2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501960</v>
      </c>
      <c r="D1420" s="1">
        <f>'RAS-funkcijski'!E126</f>
        <v>762539.87</v>
      </c>
      <c r="E1420" s="1">
        <v>0</v>
      </c>
      <c r="F1420" s="1">
        <v>0</v>
      </c>
      <c r="G1420" s="2">
        <f t="shared" si="24"/>
        <v>247298.84827999998</v>
      </c>
      <c r="H1420" s="2">
        <f t="shared" si="27"/>
        <v>0.13000000000465661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13078920</v>
      </c>
      <c r="D1435" s="13">
        <f>'RAS-funkcijski'!E141</f>
        <v>14020631.909999998</v>
      </c>
      <c r="E1435" s="13">
        <v>0</v>
      </c>
      <c r="F1435" s="13">
        <v>0</v>
      </c>
      <c r="G1435" s="14">
        <f t="shared" si="24"/>
        <v>5633465.18334</v>
      </c>
      <c r="H1435" s="14">
        <f t="shared" si="27"/>
        <v>9.0000001713633537E-2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3042.8</v>
      </c>
      <c r="E1436" s="6">
        <v>0</v>
      </c>
      <c r="F1436" s="6">
        <v>0</v>
      </c>
      <c r="G1436" s="7">
        <f t="shared" si="24"/>
        <v>6.0856000000000003</v>
      </c>
      <c r="H1436" s="7">
        <f t="shared" si="27"/>
        <v>0.1999999999998181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3042.8</v>
      </c>
      <c r="E1453" s="1">
        <v>0</v>
      </c>
      <c r="F1453" s="1">
        <v>0</v>
      </c>
      <c r="G1453" s="2">
        <f t="shared" si="24"/>
        <v>109.5408</v>
      </c>
      <c r="H1453" s="2">
        <f t="shared" si="27"/>
        <v>0.1999999999998181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418.8</v>
      </c>
      <c r="E1454" s="1">
        <v>0</v>
      </c>
      <c r="F1454" s="1">
        <v>0</v>
      </c>
      <c r="G1454" s="2">
        <f t="shared" si="24"/>
        <v>15.914400000000001</v>
      </c>
      <c r="H1454" s="2">
        <f t="shared" si="27"/>
        <v>0.19999999999998863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418.8</v>
      </c>
      <c r="E1456" s="1">
        <v>0</v>
      </c>
      <c r="F1456" s="1">
        <v>0</v>
      </c>
      <c r="G1456" s="2">
        <f t="shared" si="24"/>
        <v>17.589600000000001</v>
      </c>
      <c r="H1456" s="2">
        <f t="shared" si="27"/>
        <v>0.19999999999998863</v>
      </c>
      <c r="I1456" s="10">
        <f t="shared" si="30"/>
        <v>3.5179199999998003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2624</v>
      </c>
      <c r="E1461" s="1">
        <v>0</v>
      </c>
      <c r="F1461" s="1">
        <v>0</v>
      </c>
      <c r="G1461" s="2">
        <f t="shared" si="24"/>
        <v>136.44800000000001</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2624</v>
      </c>
      <c r="E1467" s="1">
        <v>0</v>
      </c>
      <c r="F1467" s="1">
        <v>0</v>
      </c>
      <c r="G1467" s="2">
        <f t="shared" si="24"/>
        <v>167.93600000000001</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1274804.81</v>
      </c>
      <c r="D1480" s="6"/>
      <c r="E1480" s="6">
        <v>0</v>
      </c>
      <c r="F1480" s="6">
        <v>0</v>
      </c>
      <c r="G1480" s="7">
        <f t="shared" ref="G1480:G1580" si="34">B1480/1000*C1480</f>
        <v>1274.8048100000001</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13979249.789999999</v>
      </c>
      <c r="D1481" s="1">
        <v>0</v>
      </c>
      <c r="E1481" s="1">
        <v>0</v>
      </c>
      <c r="F1481" s="1">
        <v>0</v>
      </c>
      <c r="G1481" s="2">
        <f t="shared" si="34"/>
        <v>27958.49958</v>
      </c>
      <c r="H1481" s="2">
        <f t="shared" si="35"/>
        <v>0.21000000089406967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7837.15</v>
      </c>
      <c r="D1482" s="1">
        <v>0</v>
      </c>
      <c r="E1482" s="1">
        <v>0</v>
      </c>
      <c r="F1482" s="1">
        <v>0</v>
      </c>
      <c r="G1482" s="2">
        <f t="shared" si="34"/>
        <v>23.51145</v>
      </c>
      <c r="H1482" s="2">
        <f t="shared" si="35"/>
        <v>0.1499999999996362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13822845.359999999</v>
      </c>
      <c r="D1483" s="1">
        <v>0</v>
      </c>
      <c r="E1483" s="1">
        <v>0</v>
      </c>
      <c r="F1483" s="1">
        <v>0</v>
      </c>
      <c r="G1483" s="2">
        <f t="shared" si="34"/>
        <v>55291.381439999997</v>
      </c>
      <c r="H1483" s="2">
        <f t="shared" si="35"/>
        <v>0.35999999940395355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11298251.93</v>
      </c>
      <c r="D1484" s="1">
        <v>0</v>
      </c>
      <c r="E1484" s="1">
        <v>0</v>
      </c>
      <c r="F1484" s="1">
        <v>0</v>
      </c>
      <c r="G1484" s="2">
        <f t="shared" si="34"/>
        <v>56491.25965</v>
      </c>
      <c r="H1484" s="2">
        <f t="shared" si="35"/>
        <v>7.0000000298023224E-2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2276813.65</v>
      </c>
      <c r="D1485" s="1">
        <v>0</v>
      </c>
      <c r="E1485" s="1">
        <v>0</v>
      </c>
      <c r="F1485" s="1">
        <v>0</v>
      </c>
      <c r="G1485" s="2">
        <f t="shared" si="34"/>
        <v>13660.8819</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32089.79</v>
      </c>
      <c r="D1486" s="1">
        <v>0</v>
      </c>
      <c r="E1486" s="1">
        <v>0</v>
      </c>
      <c r="F1486" s="1">
        <v>0</v>
      </c>
      <c r="G1486" s="2">
        <f t="shared" si="34"/>
        <v>224.62853000000001</v>
      </c>
      <c r="H1486" s="2">
        <f t="shared" si="35"/>
        <v>0.20999999999912689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215689.99</v>
      </c>
      <c r="D1489" s="1">
        <v>0</v>
      </c>
      <c r="E1489" s="1">
        <v>0</v>
      </c>
      <c r="F1489" s="1">
        <v>0</v>
      </c>
      <c r="G1489" s="2">
        <f t="shared" si="34"/>
        <v>2156.8998999999999</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148567.28</v>
      </c>
      <c r="D1492" s="1">
        <v>0</v>
      </c>
      <c r="E1492" s="1">
        <v>0</v>
      </c>
      <c r="F1492" s="1">
        <v>0</v>
      </c>
      <c r="G1492" s="2">
        <f t="shared" si="34"/>
        <v>1931.37464</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13994824.590000002</v>
      </c>
      <c r="D1499" s="1">
        <v>0</v>
      </c>
      <c r="E1499" s="1">
        <v>0</v>
      </c>
      <c r="F1499" s="1">
        <v>0</v>
      </c>
      <c r="G1499" s="2">
        <f t="shared" si="34"/>
        <v>279896.49180000002</v>
      </c>
      <c r="H1499" s="2">
        <f t="shared" si="35"/>
        <v>0.40999999828636646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21499.47</v>
      </c>
      <c r="D1500" s="1">
        <v>0</v>
      </c>
      <c r="E1500" s="1">
        <v>0</v>
      </c>
      <c r="F1500" s="1">
        <v>0</v>
      </c>
      <c r="G1500" s="2">
        <f t="shared" si="34"/>
        <v>451.48887000000008</v>
      </c>
      <c r="H1500" s="2">
        <f t="shared" si="35"/>
        <v>0.47000000000116415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13824176.790000001</v>
      </c>
      <c r="D1501" s="1">
        <v>0</v>
      </c>
      <c r="E1501" s="1">
        <v>0</v>
      </c>
      <c r="F1501" s="1">
        <v>0</v>
      </c>
      <c r="G1501" s="2">
        <f t="shared" si="34"/>
        <v>304131.88938000001</v>
      </c>
      <c r="H1501" s="2">
        <f t="shared" si="35"/>
        <v>0.20999999903142452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11167730.449999999</v>
      </c>
      <c r="D1502" s="1">
        <v>0</v>
      </c>
      <c r="E1502" s="1">
        <v>0</v>
      </c>
      <c r="F1502" s="1">
        <v>0</v>
      </c>
      <c r="G1502" s="2">
        <f t="shared" si="34"/>
        <v>256857.80034999998</v>
      </c>
      <c r="H1502" s="2">
        <f t="shared" si="35"/>
        <v>0.44999999925494194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2411075.2200000002</v>
      </c>
      <c r="D1503" s="1">
        <v>0</v>
      </c>
      <c r="E1503" s="1">
        <v>0</v>
      </c>
      <c r="F1503" s="1">
        <v>0</v>
      </c>
      <c r="G1503" s="2">
        <f t="shared" si="34"/>
        <v>57865.805280000008</v>
      </c>
      <c r="H1503" s="2">
        <f t="shared" si="35"/>
        <v>0.22000000020489097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32211.16</v>
      </c>
      <c r="D1504" s="1">
        <v>0</v>
      </c>
      <c r="E1504" s="1">
        <v>0</v>
      </c>
      <c r="F1504" s="1">
        <v>0</v>
      </c>
      <c r="G1504" s="2">
        <f t="shared" si="34"/>
        <v>805.279</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213159.96</v>
      </c>
      <c r="D1507" s="1">
        <v>0</v>
      </c>
      <c r="E1507" s="1">
        <v>0</v>
      </c>
      <c r="F1507" s="1">
        <v>0</v>
      </c>
      <c r="G1507" s="2">
        <f t="shared" si="34"/>
        <v>5968.4788799999997</v>
      </c>
      <c r="H1507" s="2">
        <f t="shared" si="35"/>
        <v>4.0000000008149073E-2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149148.32999999999</v>
      </c>
      <c r="D1510" s="1">
        <v>0</v>
      </c>
      <c r="E1510" s="1">
        <v>0</v>
      </c>
      <c r="F1510" s="1">
        <v>0</v>
      </c>
      <c r="G1510" s="2">
        <f t="shared" si="34"/>
        <v>4623.5982299999996</v>
      </c>
      <c r="H1510" s="2">
        <f t="shared" si="35"/>
        <v>0.32999999998719431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1259230.0099999979</v>
      </c>
      <c r="D1517" s="1">
        <v>0</v>
      </c>
      <c r="E1517" s="1">
        <v>0</v>
      </c>
      <c r="F1517" s="1">
        <v>0</v>
      </c>
      <c r="G1517" s="2">
        <f t="shared" si="34"/>
        <v>47850.740379999923</v>
      </c>
      <c r="H1517" s="2">
        <f t="shared" si="35"/>
        <v>9.9999979138374329E-3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8337.68</v>
      </c>
      <c r="D1518" s="1">
        <v>0</v>
      </c>
      <c r="E1518" s="1">
        <v>0</v>
      </c>
      <c r="F1518" s="1">
        <v>0</v>
      </c>
      <c r="G1518" s="2">
        <f t="shared" si="34"/>
        <v>325.16952000000003</v>
      </c>
      <c r="H1518" s="2">
        <f t="shared" si="35"/>
        <v>0.31999999999970896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8337.68</v>
      </c>
      <c r="D1524" s="1">
        <v>0</v>
      </c>
      <c r="E1524" s="1">
        <v>0</v>
      </c>
      <c r="F1524" s="1">
        <v>0</v>
      </c>
      <c r="G1524" s="2">
        <f t="shared" si="34"/>
        <v>375.19560000000001</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8337.68</v>
      </c>
      <c r="D1560" s="1">
        <v>0</v>
      </c>
      <c r="E1560" s="1">
        <v>0</v>
      </c>
      <c r="F1560" s="1">
        <v>0</v>
      </c>
      <c r="G1560" s="2">
        <f t="shared" si="34"/>
        <v>675.35208</v>
      </c>
      <c r="H1560" s="2">
        <f t="shared" si="35"/>
        <v>0.31999999999970896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8337.68</v>
      </c>
      <c r="D1564" s="1">
        <v>0</v>
      </c>
      <c r="E1564" s="1">
        <v>0</v>
      </c>
      <c r="F1564" s="1">
        <v>0</v>
      </c>
      <c r="G1564" s="2">
        <f t="shared" si="34"/>
        <v>708.70280000000002</v>
      </c>
      <c r="H1564" s="2">
        <f t="shared" si="35"/>
        <v>0.31999999999970896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1250892.3299999998</v>
      </c>
      <c r="D1576" s="1">
        <v>0</v>
      </c>
      <c r="E1576" s="1">
        <v>0</v>
      </c>
      <c r="F1576" s="1">
        <v>0</v>
      </c>
      <c r="G1576" s="2">
        <f t="shared" si="34"/>
        <v>121336.55600999999</v>
      </c>
      <c r="H1576" s="2">
        <f t="shared" si="35"/>
        <v>0.32999999984167516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1247694.19</v>
      </c>
      <c r="D1578" s="1">
        <v>0</v>
      </c>
      <c r="E1578" s="1">
        <v>0</v>
      </c>
      <c r="F1578" s="1">
        <v>0</v>
      </c>
      <c r="G1578" s="2">
        <f t="shared" si="34"/>
        <v>123521.72481</v>
      </c>
      <c r="H1578" s="2">
        <f t="shared" si="35"/>
        <v>0.18999999994412065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3198.14</v>
      </c>
      <c r="D1579" s="1">
        <v>0</v>
      </c>
      <c r="E1579" s="1">
        <v>0</v>
      </c>
      <c r="F1579" s="1">
        <v>0</v>
      </c>
      <c r="G1579" s="2">
        <f t="shared" si="34"/>
        <v>319.81400000000002</v>
      </c>
      <c r="H1579" s="2">
        <f t="shared" si="35"/>
        <v>0.13999999999987267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15413</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12756566</v>
      </c>
      <c r="I16" s="172">
        <f>'PR-RAS'!E6</f>
        <v>14196991.319999998</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13002204</v>
      </c>
      <c r="I17" s="172">
        <f>'PR-RAS'!E151</f>
        <v>13852464.6</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35564.009999998321</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140795</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27927734</v>
      </c>
      <c r="I20" s="175">
        <f>BILANCA!E7</f>
        <v>27611525.830000002</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1181182</v>
      </c>
      <c r="I21" s="177">
        <f>BILANCA!E68</f>
        <v>1358134.87</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1274805</v>
      </c>
      <c r="I22" s="177">
        <f>BILANCA!E176</f>
        <v>1281230.0099999998</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27834111</v>
      </c>
      <c r="I23" s="179">
        <f>BILANCA!E237</f>
        <v>27688430.690000001</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13078920</v>
      </c>
      <c r="I27" s="177">
        <f>'RAS-funkcijski'!E114</f>
        <v>14020631.909999998</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13078920</v>
      </c>
      <c r="I28" s="181">
        <f>'RAS-funkcijski'!E141</f>
        <v>14020631.909999998</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3042.8</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3042.8</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1274804.81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1259230.0099999979</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8337.68</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1250892.3299999998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5" zoomScaleNormal="100" workbookViewId="0">
      <selection activeCell="E80" sqref="E8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12756566</v>
      </c>
      <c r="E6" s="53">
        <f>E7+E44+E50+E82+E106+E124+E133+E139</f>
        <v>14196991.319999998</v>
      </c>
      <c r="F6" s="54">
        <f t="shared" ref="F6:F131" si="0">IF(D6&lt;&gt;0,IF(E6/D6&gt;=100,"&gt;&gt;100",E6/D6*100),"-")</f>
        <v>111.29163851776408</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9788174</v>
      </c>
      <c r="E50" s="53">
        <f>E51+E54+E59+E62+E65+E68+E71+E74+E77</f>
        <v>10480886.099999998</v>
      </c>
      <c r="F50" s="54">
        <f t="shared" si="0"/>
        <v>107.07703091506136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v>0</v>
      </c>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9627880</v>
      </c>
      <c r="E68" s="53">
        <f t="shared" si="15"/>
        <v>10179918.629999999</v>
      </c>
      <c r="F68" s="54">
        <f t="shared" si="0"/>
        <v>105.73375062838339</v>
      </c>
    </row>
    <row r="69" spans="1:6" ht="12.75" customHeight="1" x14ac:dyDescent="0.2">
      <c r="A69" s="55" t="s">
        <v>180</v>
      </c>
      <c r="B69" s="87" t="s">
        <v>181</v>
      </c>
      <c r="C69" s="52" t="s">
        <v>180</v>
      </c>
      <c r="D69" s="244">
        <v>9266562</v>
      </c>
      <c r="E69" s="244">
        <v>9853372.4299999997</v>
      </c>
      <c r="F69" s="54">
        <f t="shared" si="0"/>
        <v>106.33255818069311</v>
      </c>
    </row>
    <row r="70" spans="1:6" ht="24" x14ac:dyDescent="0.2">
      <c r="A70" s="55" t="s">
        <v>182</v>
      </c>
      <c r="B70" s="87" t="s">
        <v>183</v>
      </c>
      <c r="C70" s="52" t="s">
        <v>182</v>
      </c>
      <c r="D70" s="244">
        <v>361318</v>
      </c>
      <c r="E70" s="244">
        <v>326546.2</v>
      </c>
      <c r="F70" s="54">
        <f t="shared" si="0"/>
        <v>90.376399736520185</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158431</v>
      </c>
      <c r="E74" s="53">
        <f t="shared" si="17"/>
        <v>19191.099999999999</v>
      </c>
      <c r="F74" s="54">
        <f t="shared" si="0"/>
        <v>12.113222790994186</v>
      </c>
    </row>
    <row r="75" spans="1:6" ht="12.75" customHeight="1" x14ac:dyDescent="0.2">
      <c r="A75" s="55" t="s">
        <v>192</v>
      </c>
      <c r="B75" s="87" t="s">
        <v>193</v>
      </c>
      <c r="C75" s="52" t="s">
        <v>192</v>
      </c>
      <c r="D75" s="244">
        <v>158431</v>
      </c>
      <c r="E75" s="244">
        <v>19191.099999999999</v>
      </c>
      <c r="F75" s="54">
        <f t="shared" si="0"/>
        <v>12.113222790994186</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1863</v>
      </c>
      <c r="E77" s="53">
        <f t="shared" si="18"/>
        <v>281776.37</v>
      </c>
      <c r="F77" s="54" t="str">
        <f t="shared" si="0"/>
        <v>&gt;&gt;100</v>
      </c>
    </row>
    <row r="78" spans="1:6" ht="12.75" customHeight="1" x14ac:dyDescent="0.2">
      <c r="A78" s="55">
        <v>6391</v>
      </c>
      <c r="B78" s="87" t="s">
        <v>198</v>
      </c>
      <c r="C78" s="52" t="s">
        <v>199</v>
      </c>
      <c r="D78" s="244"/>
      <c r="E78" s="244">
        <v>43850.01</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1863</v>
      </c>
      <c r="E80" s="244">
        <v>237926.36</v>
      </c>
      <c r="F80" s="54" t="str">
        <f t="shared" si="0"/>
        <v>&gt;&gt;100</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21</v>
      </c>
      <c r="E82" s="53">
        <f t="shared" si="19"/>
        <v>1.46</v>
      </c>
      <c r="F82" s="54">
        <f t="shared" si="0"/>
        <v>6.9523809523809517</v>
      </c>
    </row>
    <row r="83" spans="1:6" ht="12.75" customHeight="1" x14ac:dyDescent="0.2">
      <c r="A83" s="55">
        <v>641</v>
      </c>
      <c r="B83" s="87" t="s">
        <v>208</v>
      </c>
      <c r="C83" s="52" t="s">
        <v>209</v>
      </c>
      <c r="D83" s="53">
        <f t="shared" ref="D83:E83" si="20">SUM(D84:D90)</f>
        <v>21</v>
      </c>
      <c r="E83" s="53">
        <f t="shared" si="20"/>
        <v>1.46</v>
      </c>
      <c r="F83" s="54">
        <f t="shared" si="0"/>
        <v>6.9523809523809517</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21</v>
      </c>
      <c r="E85" s="244">
        <v>1.46</v>
      </c>
      <c r="F85" s="54">
        <f t="shared" si="0"/>
        <v>6.9523809523809517</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850419</v>
      </c>
      <c r="E106" s="53">
        <f t="shared" si="23"/>
        <v>959286.44</v>
      </c>
      <c r="F106" s="54">
        <f t="shared" si="0"/>
        <v>112.80162367021431</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850419</v>
      </c>
      <c r="E112" s="53">
        <f t="shared" si="25"/>
        <v>959286.44</v>
      </c>
      <c r="F112" s="54">
        <f t="shared" si="0"/>
        <v>112.80162367021431</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850419</v>
      </c>
      <c r="E117" s="244">
        <v>959286.44</v>
      </c>
      <c r="F117" s="54">
        <f t="shared" si="0"/>
        <v>112.80162367021431</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54046</v>
      </c>
      <c r="E124" s="53">
        <f t="shared" si="27"/>
        <v>236710.82</v>
      </c>
      <c r="F124" s="54">
        <f t="shared" si="0"/>
        <v>437.98027606113311</v>
      </c>
    </row>
    <row r="125" spans="1:6" ht="12.75" customHeight="1" x14ac:dyDescent="0.2">
      <c r="A125" s="55">
        <v>661</v>
      </c>
      <c r="B125" s="88" t="s">
        <v>292</v>
      </c>
      <c r="C125" s="52" t="s">
        <v>293</v>
      </c>
      <c r="D125" s="53">
        <f t="shared" ref="D125:E125" si="28">SUM(D126:D127)</f>
        <v>54046</v>
      </c>
      <c r="E125" s="53">
        <f t="shared" si="28"/>
        <v>207557.78</v>
      </c>
      <c r="F125" s="54">
        <f t="shared" si="0"/>
        <v>384.0391148281094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54046</v>
      </c>
      <c r="E127" s="244">
        <v>207557.78</v>
      </c>
      <c r="F127" s="54">
        <f t="shared" si="0"/>
        <v>384.0391148281094</v>
      </c>
    </row>
    <row r="128" spans="1:6" ht="24" x14ac:dyDescent="0.2">
      <c r="A128" s="55">
        <v>663</v>
      </c>
      <c r="B128" s="233" t="s">
        <v>298</v>
      </c>
      <c r="C128" s="52" t="s">
        <v>299</v>
      </c>
      <c r="D128" s="53">
        <f t="shared" ref="D128:E128" si="29">SUM(D129:D132)</f>
        <v>0</v>
      </c>
      <c r="E128" s="53">
        <f t="shared" si="29"/>
        <v>29153.040000000001</v>
      </c>
      <c r="F128" s="54" t="str">
        <f t="shared" si="0"/>
        <v>-</v>
      </c>
    </row>
    <row r="129" spans="1:6" ht="12.75" customHeight="1" x14ac:dyDescent="0.2">
      <c r="A129" s="55">
        <v>6631</v>
      </c>
      <c r="B129" s="88" t="s">
        <v>300</v>
      </c>
      <c r="C129" s="52" t="s">
        <v>301</v>
      </c>
      <c r="D129" s="244">
        <v>0</v>
      </c>
      <c r="E129" s="244">
        <v>12976</v>
      </c>
      <c r="F129" s="54" t="str">
        <f t="shared" si="0"/>
        <v>-</v>
      </c>
    </row>
    <row r="130" spans="1:6" ht="12.75" customHeight="1" x14ac:dyDescent="0.2">
      <c r="A130" s="55">
        <v>6632</v>
      </c>
      <c r="B130" s="234" t="s">
        <v>302</v>
      </c>
      <c r="C130" s="52" t="s">
        <v>303</v>
      </c>
      <c r="D130" s="244">
        <v>0</v>
      </c>
      <c r="E130" s="244">
        <v>16177.04</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2063906</v>
      </c>
      <c r="E133" s="53">
        <f t="shared" si="30"/>
        <v>2520106.5</v>
      </c>
      <c r="F133" s="54">
        <f t="shared" ref="F133:F223" si="31">IF(D133&lt;&gt;0,IF(E133/D133&gt;=100,"&gt;&gt;100",E133/D133*100),"-")</f>
        <v>122.10374406586347</v>
      </c>
    </row>
    <row r="134" spans="1:6" ht="24" x14ac:dyDescent="0.2">
      <c r="A134" s="55">
        <v>671</v>
      </c>
      <c r="B134" s="234" t="s">
        <v>310</v>
      </c>
      <c r="C134" s="52" t="s">
        <v>311</v>
      </c>
      <c r="D134" s="53">
        <f t="shared" ref="D134:E134" si="32">SUM(D135:D137)</f>
        <v>2063906</v>
      </c>
      <c r="E134" s="53">
        <f t="shared" si="32"/>
        <v>2520106.5</v>
      </c>
      <c r="F134" s="54">
        <f t="shared" si="31"/>
        <v>122.10374406586347</v>
      </c>
    </row>
    <row r="135" spans="1:6" ht="12.75" customHeight="1" x14ac:dyDescent="0.2">
      <c r="A135" s="55">
        <v>6711</v>
      </c>
      <c r="B135" s="87" t="s">
        <v>312</v>
      </c>
      <c r="C135" s="52" t="s">
        <v>313</v>
      </c>
      <c r="D135" s="244">
        <v>2063906</v>
      </c>
      <c r="E135" s="244">
        <v>2512684.38</v>
      </c>
      <c r="F135" s="54">
        <f t="shared" si="31"/>
        <v>121.74412885082944</v>
      </c>
    </row>
    <row r="136" spans="1:6" ht="24" x14ac:dyDescent="0.2">
      <c r="A136" s="55">
        <v>6712</v>
      </c>
      <c r="B136" s="234" t="s">
        <v>314</v>
      </c>
      <c r="C136" s="52" t="s">
        <v>315</v>
      </c>
      <c r="D136" s="244"/>
      <c r="E136" s="244">
        <v>7422.12</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13002204</v>
      </c>
      <c r="E151" s="53">
        <f t="shared" si="35"/>
        <v>13852464.6</v>
      </c>
      <c r="F151" s="54">
        <f t="shared" si="31"/>
        <v>106.53935748123932</v>
      </c>
    </row>
    <row r="152" spans="1:6" ht="12.75" customHeight="1" x14ac:dyDescent="0.2">
      <c r="A152" s="55">
        <v>31</v>
      </c>
      <c r="B152" s="87" t="s">
        <v>345</v>
      </c>
      <c r="C152" s="52" t="s">
        <v>346</v>
      </c>
      <c r="D152" s="53">
        <f t="shared" ref="D152:E152" si="36">D153+D158+D159</f>
        <v>10618030</v>
      </c>
      <c r="E152" s="53">
        <f t="shared" si="36"/>
        <v>11196271.68</v>
      </c>
      <c r="F152" s="54">
        <f t="shared" si="31"/>
        <v>105.44584711099894</v>
      </c>
    </row>
    <row r="153" spans="1:6" ht="12.75" customHeight="1" x14ac:dyDescent="0.2">
      <c r="A153" s="55">
        <v>311</v>
      </c>
      <c r="B153" s="87" t="s">
        <v>347</v>
      </c>
      <c r="C153" s="52" t="s">
        <v>348</v>
      </c>
      <c r="D153" s="53">
        <f t="shared" ref="D153:E153" si="37">SUM(D154:D157)</f>
        <v>8866982</v>
      </c>
      <c r="E153" s="53">
        <f t="shared" si="37"/>
        <v>9314170.6799999997</v>
      </c>
      <c r="F153" s="54">
        <f t="shared" si="31"/>
        <v>105.04330199384637</v>
      </c>
    </row>
    <row r="154" spans="1:6" ht="12.75" customHeight="1" x14ac:dyDescent="0.2">
      <c r="A154" s="55">
        <v>3111</v>
      </c>
      <c r="B154" s="87" t="s">
        <v>349</v>
      </c>
      <c r="C154" s="52" t="s">
        <v>350</v>
      </c>
      <c r="D154" s="244">
        <v>8723220</v>
      </c>
      <c r="E154" s="244">
        <v>9081578.2300000004</v>
      </c>
      <c r="F154" s="54">
        <f t="shared" si="31"/>
        <v>104.1080957490468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101930</v>
      </c>
      <c r="E156" s="244">
        <v>182896.95</v>
      </c>
      <c r="F156" s="54">
        <f t="shared" si="31"/>
        <v>179.43387618954185</v>
      </c>
    </row>
    <row r="157" spans="1:6" ht="12.75" customHeight="1" x14ac:dyDescent="0.2">
      <c r="A157" s="55">
        <v>3114</v>
      </c>
      <c r="B157" s="87" t="s">
        <v>355</v>
      </c>
      <c r="C157" s="52" t="s">
        <v>356</v>
      </c>
      <c r="D157" s="244">
        <v>41832</v>
      </c>
      <c r="E157" s="244">
        <v>49695.5</v>
      </c>
      <c r="F157" s="54">
        <f t="shared" si="31"/>
        <v>118.79781028877414</v>
      </c>
    </row>
    <row r="158" spans="1:6" ht="12.75" customHeight="1" x14ac:dyDescent="0.2">
      <c r="A158" s="55">
        <v>312</v>
      </c>
      <c r="B158" s="87" t="s">
        <v>357</v>
      </c>
      <c r="C158" s="52" t="s">
        <v>358</v>
      </c>
      <c r="D158" s="244">
        <v>322990</v>
      </c>
      <c r="E158" s="244">
        <v>340748.07</v>
      </c>
      <c r="F158" s="54">
        <f t="shared" si="31"/>
        <v>105.49802470664727</v>
      </c>
    </row>
    <row r="159" spans="1:6" ht="12.75" customHeight="1" x14ac:dyDescent="0.2">
      <c r="A159" s="55">
        <v>313</v>
      </c>
      <c r="B159" s="87" t="s">
        <v>359</v>
      </c>
      <c r="C159" s="52" t="s">
        <v>360</v>
      </c>
      <c r="D159" s="53">
        <f t="shared" ref="D159:E159" si="38">SUM(D160:D162)</f>
        <v>1428058</v>
      </c>
      <c r="E159" s="53">
        <f t="shared" si="38"/>
        <v>1541352.93</v>
      </c>
      <c r="F159" s="54">
        <f t="shared" si="31"/>
        <v>107.93349639860566</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1428058</v>
      </c>
      <c r="E161" s="244">
        <v>1540286.2</v>
      </c>
      <c r="F161" s="54">
        <f t="shared" si="31"/>
        <v>107.85879845216371</v>
      </c>
    </row>
    <row r="162" spans="1:6" ht="12.75" customHeight="1" x14ac:dyDescent="0.2">
      <c r="A162" s="55">
        <v>3133</v>
      </c>
      <c r="B162" s="87" t="s">
        <v>364</v>
      </c>
      <c r="C162" s="52" t="s">
        <v>365</v>
      </c>
      <c r="D162" s="244">
        <v>0</v>
      </c>
      <c r="E162" s="244">
        <v>1066.73</v>
      </c>
      <c r="F162" s="54" t="str">
        <f t="shared" si="31"/>
        <v>-</v>
      </c>
    </row>
    <row r="163" spans="1:6" ht="12.75" customHeight="1" x14ac:dyDescent="0.2">
      <c r="A163" s="55">
        <v>32</v>
      </c>
      <c r="B163" s="87" t="s">
        <v>366</v>
      </c>
      <c r="C163" s="52" t="s">
        <v>367</v>
      </c>
      <c r="D163" s="53">
        <f t="shared" ref="D163:E163" si="39">D164+D169+D177+D187+D188</f>
        <v>2032257</v>
      </c>
      <c r="E163" s="53">
        <f t="shared" si="39"/>
        <v>2404757.0699999998</v>
      </c>
      <c r="F163" s="54">
        <f t="shared" si="31"/>
        <v>118.32937812491234</v>
      </c>
    </row>
    <row r="164" spans="1:6" ht="12.75" customHeight="1" x14ac:dyDescent="0.2">
      <c r="A164" s="55">
        <v>321</v>
      </c>
      <c r="B164" s="87" t="s">
        <v>368</v>
      </c>
      <c r="C164" s="52" t="s">
        <v>369</v>
      </c>
      <c r="D164" s="53">
        <f t="shared" ref="D164:E164" si="40">SUM(D165:D168)</f>
        <v>434199</v>
      </c>
      <c r="E164" s="53">
        <f t="shared" si="40"/>
        <v>554101.89</v>
      </c>
      <c r="F164" s="54">
        <f t="shared" si="31"/>
        <v>127.6147319547028</v>
      </c>
    </row>
    <row r="165" spans="1:6" ht="12.75" customHeight="1" x14ac:dyDescent="0.2">
      <c r="A165" s="55">
        <v>3211</v>
      </c>
      <c r="B165" s="87" t="s">
        <v>370</v>
      </c>
      <c r="C165" s="52" t="s">
        <v>371</v>
      </c>
      <c r="D165" s="244">
        <v>21865</v>
      </c>
      <c r="E165" s="244">
        <v>81007.33</v>
      </c>
      <c r="F165" s="54">
        <f t="shared" si="31"/>
        <v>370.48858906928882</v>
      </c>
    </row>
    <row r="166" spans="1:6" ht="12.75" customHeight="1" x14ac:dyDescent="0.2">
      <c r="A166" s="55">
        <v>3212</v>
      </c>
      <c r="B166" s="87" t="s">
        <v>372</v>
      </c>
      <c r="C166" s="52" t="s">
        <v>373</v>
      </c>
      <c r="D166" s="244">
        <v>251526</v>
      </c>
      <c r="E166" s="244">
        <v>293280.94</v>
      </c>
      <c r="F166" s="54">
        <f t="shared" si="31"/>
        <v>116.60064565889809</v>
      </c>
    </row>
    <row r="167" spans="1:6" ht="12.75" customHeight="1" x14ac:dyDescent="0.2">
      <c r="A167" s="55">
        <v>3213</v>
      </c>
      <c r="B167" s="87" t="s">
        <v>374</v>
      </c>
      <c r="C167" s="52" t="s">
        <v>375</v>
      </c>
      <c r="D167" s="244">
        <v>159688</v>
      </c>
      <c r="E167" s="244">
        <v>175897.72</v>
      </c>
      <c r="F167" s="54">
        <f t="shared" si="31"/>
        <v>110.15086919493011</v>
      </c>
    </row>
    <row r="168" spans="1:6" ht="12.75" customHeight="1" x14ac:dyDescent="0.2">
      <c r="A168" s="55">
        <v>3214</v>
      </c>
      <c r="B168" s="87" t="s">
        <v>376</v>
      </c>
      <c r="C168" s="52" t="s">
        <v>377</v>
      </c>
      <c r="D168" s="244">
        <v>1120</v>
      </c>
      <c r="E168" s="244">
        <v>3915.9</v>
      </c>
      <c r="F168" s="54">
        <f t="shared" si="31"/>
        <v>349.63392857142861</v>
      </c>
    </row>
    <row r="169" spans="1:6" ht="12.75" customHeight="1" x14ac:dyDescent="0.2">
      <c r="A169" s="55">
        <v>322</v>
      </c>
      <c r="B169" s="87" t="s">
        <v>378</v>
      </c>
      <c r="C169" s="52" t="s">
        <v>379</v>
      </c>
      <c r="D169" s="53">
        <f t="shared" ref="D169:E169" si="41">SUM(D170:D176)</f>
        <v>861889</v>
      </c>
      <c r="E169" s="53">
        <f t="shared" si="41"/>
        <v>1259828.0699999998</v>
      </c>
      <c r="F169" s="54">
        <f t="shared" si="31"/>
        <v>146.17057068833688</v>
      </c>
    </row>
    <row r="170" spans="1:6" ht="12.75" customHeight="1" x14ac:dyDescent="0.2">
      <c r="A170" s="55">
        <v>3221</v>
      </c>
      <c r="B170" s="87" t="s">
        <v>380</v>
      </c>
      <c r="C170" s="52" t="s">
        <v>381</v>
      </c>
      <c r="D170" s="244">
        <v>125446</v>
      </c>
      <c r="E170" s="244">
        <v>148342.57999999999</v>
      </c>
      <c r="F170" s="54">
        <f t="shared" si="31"/>
        <v>118.25214036318414</v>
      </c>
    </row>
    <row r="171" spans="1:6" ht="12.75" customHeight="1" x14ac:dyDescent="0.2">
      <c r="A171" s="55">
        <v>3222</v>
      </c>
      <c r="B171" s="87" t="s">
        <v>382</v>
      </c>
      <c r="C171" s="52" t="s">
        <v>383</v>
      </c>
      <c r="D171" s="244">
        <v>501960</v>
      </c>
      <c r="E171" s="244">
        <v>762539.87</v>
      </c>
      <c r="F171" s="54">
        <f t="shared" si="31"/>
        <v>151.91247708980796</v>
      </c>
    </row>
    <row r="172" spans="1:6" ht="12.75" customHeight="1" x14ac:dyDescent="0.2">
      <c r="A172" s="55">
        <v>3223</v>
      </c>
      <c r="B172" s="87" t="s">
        <v>384</v>
      </c>
      <c r="C172" s="52" t="s">
        <v>385</v>
      </c>
      <c r="D172" s="244">
        <v>191068</v>
      </c>
      <c r="E172" s="244">
        <v>278536.12</v>
      </c>
      <c r="F172" s="54">
        <f t="shared" si="31"/>
        <v>145.77852911005508</v>
      </c>
    </row>
    <row r="173" spans="1:6" ht="12.75" customHeight="1" x14ac:dyDescent="0.2">
      <c r="A173" s="55">
        <v>3224</v>
      </c>
      <c r="B173" s="87" t="s">
        <v>386</v>
      </c>
      <c r="C173" s="52" t="s">
        <v>387</v>
      </c>
      <c r="D173" s="244">
        <v>25624</v>
      </c>
      <c r="E173" s="244">
        <v>35890.69</v>
      </c>
      <c r="F173" s="54">
        <f t="shared" si="31"/>
        <v>140.06669528566968</v>
      </c>
    </row>
    <row r="174" spans="1:6" ht="12.75" customHeight="1" x14ac:dyDescent="0.2">
      <c r="A174" s="55">
        <v>3225</v>
      </c>
      <c r="B174" s="87" t="s">
        <v>388</v>
      </c>
      <c r="C174" s="52" t="s">
        <v>389</v>
      </c>
      <c r="D174" s="244">
        <v>13230</v>
      </c>
      <c r="E174" s="244">
        <v>25780.57</v>
      </c>
      <c r="F174" s="54">
        <f t="shared" si="31"/>
        <v>194.86447467876039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4561</v>
      </c>
      <c r="E176" s="244">
        <v>8738.24</v>
      </c>
      <c r="F176" s="54">
        <f t="shared" si="31"/>
        <v>191.58605568954178</v>
      </c>
    </row>
    <row r="177" spans="1:6" ht="12.75" customHeight="1" x14ac:dyDescent="0.2">
      <c r="A177" s="55">
        <v>323</v>
      </c>
      <c r="B177" s="87" t="s">
        <v>394</v>
      </c>
      <c r="C177" s="52" t="s">
        <v>395</v>
      </c>
      <c r="D177" s="53">
        <f t="shared" ref="D177:E177" si="42">SUM(D178:D186)</f>
        <v>657372</v>
      </c>
      <c r="E177" s="53">
        <f t="shared" si="42"/>
        <v>510651.67000000004</v>
      </c>
      <c r="F177" s="54">
        <f t="shared" si="31"/>
        <v>77.680775877281064</v>
      </c>
    </row>
    <row r="178" spans="1:6" ht="12.75" customHeight="1" x14ac:dyDescent="0.2">
      <c r="A178" s="55">
        <v>3231</v>
      </c>
      <c r="B178" s="87" t="s">
        <v>396</v>
      </c>
      <c r="C178" s="52" t="s">
        <v>397</v>
      </c>
      <c r="D178" s="244">
        <v>24934</v>
      </c>
      <c r="E178" s="244">
        <v>42036.26</v>
      </c>
      <c r="F178" s="54">
        <f t="shared" si="31"/>
        <v>168.5901179112858</v>
      </c>
    </row>
    <row r="179" spans="1:6" ht="12.75" customHeight="1" x14ac:dyDescent="0.2">
      <c r="A179" s="55">
        <v>3232</v>
      </c>
      <c r="B179" s="87" t="s">
        <v>398</v>
      </c>
      <c r="C179" s="52" t="s">
        <v>399</v>
      </c>
      <c r="D179" s="244">
        <v>291722</v>
      </c>
      <c r="E179" s="244">
        <v>94951.71</v>
      </c>
      <c r="F179" s="54">
        <f t="shared" si="31"/>
        <v>32.54869704718876</v>
      </c>
    </row>
    <row r="180" spans="1:6" ht="12.75" customHeight="1" x14ac:dyDescent="0.2">
      <c r="A180" s="55">
        <v>3233</v>
      </c>
      <c r="B180" s="87" t="s">
        <v>400</v>
      </c>
      <c r="C180" s="52" t="s">
        <v>401</v>
      </c>
      <c r="D180" s="244">
        <v>960</v>
      </c>
      <c r="E180" s="244">
        <v>3808.13</v>
      </c>
      <c r="F180" s="54">
        <f t="shared" si="31"/>
        <v>396.68020833333333</v>
      </c>
    </row>
    <row r="181" spans="1:6" ht="12.75" customHeight="1" x14ac:dyDescent="0.2">
      <c r="A181" s="55">
        <v>3234</v>
      </c>
      <c r="B181" s="87" t="s">
        <v>402</v>
      </c>
      <c r="C181" s="52" t="s">
        <v>403</v>
      </c>
      <c r="D181" s="244">
        <v>115612</v>
      </c>
      <c r="E181" s="244">
        <v>138207.96</v>
      </c>
      <c r="F181" s="54">
        <f t="shared" si="31"/>
        <v>119.54464934435872</v>
      </c>
    </row>
    <row r="182" spans="1:6" ht="12.75" customHeight="1" x14ac:dyDescent="0.2">
      <c r="A182" s="55">
        <v>3235</v>
      </c>
      <c r="B182" s="87" t="s">
        <v>404</v>
      </c>
      <c r="C182" s="52" t="s">
        <v>405</v>
      </c>
      <c r="D182" s="244">
        <v>38057</v>
      </c>
      <c r="E182" s="244">
        <v>39945.33</v>
      </c>
      <c r="F182" s="54">
        <f t="shared" si="31"/>
        <v>104.96184670362878</v>
      </c>
    </row>
    <row r="183" spans="1:6" ht="12.75" customHeight="1" x14ac:dyDescent="0.2">
      <c r="A183" s="55">
        <v>3236</v>
      </c>
      <c r="B183" s="87" t="s">
        <v>406</v>
      </c>
      <c r="C183" s="52" t="s">
        <v>407</v>
      </c>
      <c r="D183" s="244">
        <v>26772</v>
      </c>
      <c r="E183" s="244">
        <v>11222.5</v>
      </c>
      <c r="F183" s="54">
        <f t="shared" si="31"/>
        <v>41.918795756760794</v>
      </c>
    </row>
    <row r="184" spans="1:6" ht="12.75" customHeight="1" x14ac:dyDescent="0.2">
      <c r="A184" s="55">
        <v>3237</v>
      </c>
      <c r="B184" s="87" t="s">
        <v>408</v>
      </c>
      <c r="C184" s="52" t="s">
        <v>409</v>
      </c>
      <c r="D184" s="244">
        <v>129791</v>
      </c>
      <c r="E184" s="244">
        <v>133322.15</v>
      </c>
      <c r="F184" s="54">
        <f t="shared" si="31"/>
        <v>102.72064318789438</v>
      </c>
    </row>
    <row r="185" spans="1:6" ht="12.75" customHeight="1" x14ac:dyDescent="0.2">
      <c r="A185" s="55">
        <v>3238</v>
      </c>
      <c r="B185" s="87" t="s">
        <v>410</v>
      </c>
      <c r="C185" s="52" t="s">
        <v>411</v>
      </c>
      <c r="D185" s="244">
        <v>9675</v>
      </c>
      <c r="E185" s="244">
        <v>19596.88</v>
      </c>
      <c r="F185" s="54">
        <f t="shared" si="31"/>
        <v>202.55173126614986</v>
      </c>
    </row>
    <row r="186" spans="1:6" ht="12.75" customHeight="1" x14ac:dyDescent="0.2">
      <c r="A186" s="55">
        <v>3239</v>
      </c>
      <c r="B186" s="87" t="s">
        <v>412</v>
      </c>
      <c r="C186" s="52" t="s">
        <v>413</v>
      </c>
      <c r="D186" s="244">
        <v>19849</v>
      </c>
      <c r="E186" s="244">
        <v>27560.75</v>
      </c>
      <c r="F186" s="54">
        <f t="shared" si="31"/>
        <v>138.85208322837423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78797</v>
      </c>
      <c r="E188" s="53">
        <f t="shared" si="43"/>
        <v>80175.44</v>
      </c>
      <c r="F188" s="54">
        <f t="shared" si="31"/>
        <v>101.74935593994697</v>
      </c>
    </row>
    <row r="189" spans="1:6" ht="12.75" customHeight="1" x14ac:dyDescent="0.2">
      <c r="A189" s="55">
        <v>3291</v>
      </c>
      <c r="B189" s="234" t="s">
        <v>418</v>
      </c>
      <c r="C189" s="52" t="s">
        <v>419</v>
      </c>
      <c r="D189" s="244">
        <v>33371</v>
      </c>
      <c r="E189" s="244">
        <v>4340.6899999999996</v>
      </c>
      <c r="F189" s="54">
        <f t="shared" si="31"/>
        <v>13.007371670012885</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1621</v>
      </c>
      <c r="E191" s="244">
        <v>2905.38</v>
      </c>
      <c r="F191" s="54">
        <f t="shared" si="31"/>
        <v>179.23380629241211</v>
      </c>
    </row>
    <row r="192" spans="1:6" ht="12.75" customHeight="1" x14ac:dyDescent="0.2">
      <c r="A192" s="55">
        <v>3294</v>
      </c>
      <c r="B192" s="87" t="s">
        <v>424</v>
      </c>
      <c r="C192" s="52" t="s">
        <v>425</v>
      </c>
      <c r="D192" s="244">
        <v>1580</v>
      </c>
      <c r="E192" s="244">
        <v>1260</v>
      </c>
      <c r="F192" s="54">
        <f t="shared" si="31"/>
        <v>79.74683544303798</v>
      </c>
    </row>
    <row r="193" spans="1:6" ht="12.75" customHeight="1" x14ac:dyDescent="0.2">
      <c r="A193" s="55">
        <v>3295</v>
      </c>
      <c r="B193" s="87" t="s">
        <v>426</v>
      </c>
      <c r="C193" s="52" t="s">
        <v>427</v>
      </c>
      <c r="D193" s="244">
        <v>21175</v>
      </c>
      <c r="E193" s="244">
        <v>26487.5</v>
      </c>
      <c r="F193" s="54">
        <f t="shared" si="31"/>
        <v>125.08854781582055</v>
      </c>
    </row>
    <row r="194" spans="1:6" ht="12.75" customHeight="1" x14ac:dyDescent="0.2">
      <c r="A194" s="55" t="s">
        <v>428</v>
      </c>
      <c r="B194" s="87" t="s">
        <v>429</v>
      </c>
      <c r="C194" s="52" t="s">
        <v>428</v>
      </c>
      <c r="D194" s="244"/>
      <c r="E194" s="244">
        <v>12968.61</v>
      </c>
      <c r="F194" s="54" t="str">
        <f t="shared" si="31"/>
        <v>-</v>
      </c>
    </row>
    <row r="195" spans="1:6" ht="12.75" customHeight="1" x14ac:dyDescent="0.2">
      <c r="A195" s="55">
        <v>3299</v>
      </c>
      <c r="B195" s="87" t="s">
        <v>430</v>
      </c>
      <c r="C195" s="52" t="s">
        <v>431</v>
      </c>
      <c r="D195" s="244">
        <v>21050</v>
      </c>
      <c r="E195" s="244">
        <v>32213.26</v>
      </c>
      <c r="F195" s="54">
        <f t="shared" si="31"/>
        <v>153.03211401425176</v>
      </c>
    </row>
    <row r="196" spans="1:6" ht="12.75" customHeight="1" x14ac:dyDescent="0.2">
      <c r="A196" s="55">
        <v>34</v>
      </c>
      <c r="B196" s="234" t="s">
        <v>432</v>
      </c>
      <c r="C196" s="52" t="s">
        <v>433</v>
      </c>
      <c r="D196" s="53">
        <f t="shared" ref="D196:E196" si="44">D197+D202+D210</f>
        <v>10750</v>
      </c>
      <c r="E196" s="53">
        <f t="shared" si="44"/>
        <v>32412.53</v>
      </c>
      <c r="F196" s="54">
        <f t="shared" si="31"/>
        <v>301.51190697674417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10750</v>
      </c>
      <c r="E210" s="53">
        <f t="shared" si="47"/>
        <v>32412.53</v>
      </c>
      <c r="F210" s="54">
        <f t="shared" si="31"/>
        <v>301.51190697674417</v>
      </c>
    </row>
    <row r="211" spans="1:6" ht="12.75" customHeight="1" x14ac:dyDescent="0.2">
      <c r="A211" s="55">
        <v>3431</v>
      </c>
      <c r="B211" s="234" t="s">
        <v>462</v>
      </c>
      <c r="C211" s="52" t="s">
        <v>463</v>
      </c>
      <c r="D211" s="244">
        <v>8138</v>
      </c>
      <c r="E211" s="244">
        <v>6020.15</v>
      </c>
      <c r="F211" s="54">
        <f t="shared" si="31"/>
        <v>73.975792578029001</v>
      </c>
    </row>
    <row r="212" spans="1:6" ht="12.75" customHeight="1" x14ac:dyDescent="0.2">
      <c r="A212" s="55">
        <v>3432</v>
      </c>
      <c r="B212" s="87" t="s">
        <v>464</v>
      </c>
      <c r="C212" s="52" t="s">
        <v>465</v>
      </c>
      <c r="D212" s="244">
        <v>309</v>
      </c>
      <c r="E212" s="244">
        <v>256.31</v>
      </c>
      <c r="F212" s="54">
        <f t="shared" si="31"/>
        <v>82.948220064724921</v>
      </c>
    </row>
    <row r="213" spans="1:6" ht="12.75" customHeight="1" x14ac:dyDescent="0.2">
      <c r="A213" s="55">
        <v>3433</v>
      </c>
      <c r="B213" s="87" t="s">
        <v>466</v>
      </c>
      <c r="C213" s="52" t="s">
        <v>467</v>
      </c>
      <c r="D213" s="244">
        <v>2303</v>
      </c>
      <c r="E213" s="244">
        <v>26136.07</v>
      </c>
      <c r="F213" s="54">
        <f t="shared" si="31"/>
        <v>1134.8706035605733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341167</v>
      </c>
      <c r="E252" s="53">
        <f t="shared" si="63"/>
        <v>215689.99</v>
      </c>
      <c r="F252" s="54">
        <f t="shared" ref="F252:F258" si="64">IF(D252&lt;&gt;0,IF(E252/D252&gt;=100,"&gt;&gt;100",E252/D252*100),"-")</f>
        <v>63.221234761861488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341167</v>
      </c>
      <c r="E259" s="53">
        <f t="shared" si="66"/>
        <v>215689.99</v>
      </c>
      <c r="F259" s="54">
        <f t="shared" ref="F259:F262" si="67">IF(D259&lt;&gt;0,IF(E259/D259&gt;=100,"&gt;&gt;100",E259/D259*100),"-")</f>
        <v>63.221234761861488</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341167</v>
      </c>
      <c r="E261" s="244">
        <v>215689.99</v>
      </c>
      <c r="F261" s="54">
        <f t="shared" si="67"/>
        <v>63.221234761861488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3333.33</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3333.33</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v>3333.33</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13002204</v>
      </c>
      <c r="E289" s="53">
        <f t="shared" si="79"/>
        <v>13852464.6</v>
      </c>
      <c r="F289" s="54">
        <f t="shared" si="76"/>
        <v>106.53935748123932</v>
      </c>
    </row>
    <row r="290" spans="1:6" ht="12.75" customHeight="1" x14ac:dyDescent="0.2">
      <c r="A290" s="55" t="s">
        <v>605</v>
      </c>
      <c r="B290" s="87" t="s">
        <v>616</v>
      </c>
      <c r="C290" s="52" t="s">
        <v>617</v>
      </c>
      <c r="D290" s="53">
        <f>IF(D6&gt;=D289,D6-D289,0)</f>
        <v>0</v>
      </c>
      <c r="E290" s="53">
        <f>IF(E6&gt;=E289,E6-E289,0)</f>
        <v>344526.71999999881</v>
      </c>
      <c r="F290" s="54" t="str">
        <f t="shared" si="76"/>
        <v>-</v>
      </c>
    </row>
    <row r="291" spans="1:6" ht="12.75" customHeight="1" x14ac:dyDescent="0.2">
      <c r="A291" s="55" t="s">
        <v>605</v>
      </c>
      <c r="B291" s="87" t="s">
        <v>618</v>
      </c>
      <c r="C291" s="52" t="s">
        <v>619</v>
      </c>
      <c r="D291" s="53">
        <f>IF(D289&gt;=D6,D289-D6,0)</f>
        <v>245638</v>
      </c>
      <c r="E291" s="53">
        <f>IF(E289&gt;=E6,E289-E6,0)</f>
        <v>0</v>
      </c>
      <c r="F291" s="54">
        <f t="shared" si="76"/>
        <v>0</v>
      </c>
    </row>
    <row r="292" spans="1:6" ht="12.75" customHeight="1" x14ac:dyDescent="0.2">
      <c r="A292" s="55">
        <v>92211</v>
      </c>
      <c r="B292" s="87" t="s">
        <v>620</v>
      </c>
      <c r="C292" s="52" t="s">
        <v>621</v>
      </c>
      <c r="D292" s="244">
        <v>392855</v>
      </c>
      <c r="E292" s="244">
        <v>147215.64000000001</v>
      </c>
      <c r="F292" s="54">
        <f t="shared" si="76"/>
        <v>37.47327639968946</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47173</v>
      </c>
      <c r="E294" s="244">
        <v>41340.85</v>
      </c>
      <c r="F294" s="54">
        <f t="shared" si="76"/>
        <v>87.636677760583382</v>
      </c>
    </row>
    <row r="295" spans="1:6" ht="24" x14ac:dyDescent="0.2">
      <c r="A295" s="55">
        <v>9661</v>
      </c>
      <c r="B295" s="87" t="s">
        <v>626</v>
      </c>
      <c r="C295" s="52" t="s">
        <v>627</v>
      </c>
      <c r="D295" s="244">
        <v>8000</v>
      </c>
      <c r="E295" s="244">
        <v>9805</v>
      </c>
      <c r="F295" s="54">
        <f t="shared" si="76"/>
        <v>122.5625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76716</v>
      </c>
      <c r="E350" s="53">
        <f t="shared" si="95"/>
        <v>168167.31</v>
      </c>
      <c r="F350" s="54">
        <f t="shared" si="81"/>
        <v>219.20760988581262</v>
      </c>
    </row>
    <row r="351" spans="1:6" ht="12.75" customHeight="1" x14ac:dyDescent="0.2">
      <c r="A351" s="55">
        <v>41</v>
      </c>
      <c r="B351" s="87" t="s">
        <v>737</v>
      </c>
      <c r="C351" s="52" t="s">
        <v>738</v>
      </c>
      <c r="D351" s="53">
        <f t="shared" ref="D351:E351" si="96">D352+D356</f>
        <v>596</v>
      </c>
      <c r="E351" s="53">
        <f t="shared" si="96"/>
        <v>0</v>
      </c>
      <c r="F351" s="54">
        <f t="shared" si="81"/>
        <v>0</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596</v>
      </c>
      <c r="E356" s="53">
        <f t="shared" si="98"/>
        <v>0</v>
      </c>
      <c r="F356" s="54">
        <f t="shared" si="81"/>
        <v>0</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596</v>
      </c>
      <c r="E359" s="244"/>
      <c r="F359" s="54">
        <f t="shared" si="81"/>
        <v>0</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76120</v>
      </c>
      <c r="E363" s="53">
        <f t="shared" si="99"/>
        <v>168167.31</v>
      </c>
      <c r="F363" s="54">
        <f t="shared" si="81"/>
        <v>220.92394902785077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49813</v>
      </c>
      <c r="E369" s="53">
        <f t="shared" si="101"/>
        <v>45355.28</v>
      </c>
      <c r="F369" s="54">
        <f t="shared" si="81"/>
        <v>91.051091080641598</v>
      </c>
    </row>
    <row r="370" spans="1:6" ht="12.75" customHeight="1" x14ac:dyDescent="0.2">
      <c r="A370" s="55">
        <v>4221</v>
      </c>
      <c r="B370" s="87" t="s">
        <v>671</v>
      </c>
      <c r="C370" s="52" t="s">
        <v>763</v>
      </c>
      <c r="D370" s="244">
        <v>41413</v>
      </c>
      <c r="E370" s="244">
        <v>16432.28</v>
      </c>
      <c r="F370" s="54">
        <f t="shared" si="81"/>
        <v>39.679037983241976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8400</v>
      </c>
      <c r="E372" s="244">
        <v>28923</v>
      </c>
      <c r="F372" s="54">
        <f t="shared" si="81"/>
        <v>344.32142857142856</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24817</v>
      </c>
      <c r="E383" s="53">
        <f t="shared" si="103"/>
        <v>122812.03</v>
      </c>
      <c r="F383" s="54">
        <f t="shared" si="81"/>
        <v>494.87057259136878</v>
      </c>
    </row>
    <row r="384" spans="1:6" ht="12.75" customHeight="1" x14ac:dyDescent="0.2">
      <c r="A384" s="55">
        <v>4241</v>
      </c>
      <c r="B384" s="87" t="s">
        <v>780</v>
      </c>
      <c r="C384" s="52" t="s">
        <v>781</v>
      </c>
      <c r="D384" s="244">
        <v>24817</v>
      </c>
      <c r="E384" s="244">
        <v>122812.03</v>
      </c>
      <c r="F384" s="54">
        <f t="shared" si="81"/>
        <v>494.87057259136878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1490</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1490</v>
      </c>
      <c r="E393" s="244"/>
      <c r="F393" s="54">
        <f t="shared" si="81"/>
        <v>0</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76716</v>
      </c>
      <c r="E408" s="53">
        <f t="shared" si="111"/>
        <v>168167.31</v>
      </c>
      <c r="F408" s="54">
        <f t="shared" si="81"/>
        <v>219.20760988581262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211296</v>
      </c>
      <c r="E410" s="244">
        <v>288011.03999999998</v>
      </c>
      <c r="F410" s="54">
        <f t="shared" si="81"/>
        <v>136.30690595184006</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12756566</v>
      </c>
      <c r="E412" s="53">
        <f>E6+E298</f>
        <v>14196991.319999998</v>
      </c>
      <c r="F412" s="54">
        <f t="shared" si="81"/>
        <v>111.29163851776408</v>
      </c>
    </row>
    <row r="413" spans="1:6" ht="12.75" customHeight="1" x14ac:dyDescent="0.2">
      <c r="A413" s="55" t="s">
        <v>605</v>
      </c>
      <c r="B413" s="87" t="s">
        <v>828</v>
      </c>
      <c r="C413" s="52" t="s">
        <v>829</v>
      </c>
      <c r="D413" s="53">
        <f t="shared" ref="D413:E413" si="112">D289+D350</f>
        <v>13078920</v>
      </c>
      <c r="E413" s="53">
        <f t="shared" si="112"/>
        <v>14020631.91</v>
      </c>
      <c r="F413" s="54">
        <f t="shared" si="81"/>
        <v>107.20022685359342</v>
      </c>
    </row>
    <row r="414" spans="1:6" ht="12.75" customHeight="1" x14ac:dyDescent="0.2">
      <c r="A414" s="55" t="s">
        <v>605</v>
      </c>
      <c r="B414" s="87" t="s">
        <v>830</v>
      </c>
      <c r="C414" s="52" t="s">
        <v>831</v>
      </c>
      <c r="D414" s="53">
        <f t="shared" ref="D414:E414" si="113">IF(D412&gt;=D413,D412-D413,0)</f>
        <v>0</v>
      </c>
      <c r="E414" s="53">
        <f t="shared" si="113"/>
        <v>176359.40999999829</v>
      </c>
      <c r="F414" s="54" t="str">
        <f t="shared" si="81"/>
        <v>-</v>
      </c>
    </row>
    <row r="415" spans="1:6" ht="12.75" customHeight="1" x14ac:dyDescent="0.2">
      <c r="A415" s="55" t="s">
        <v>605</v>
      </c>
      <c r="B415" s="87" t="s">
        <v>832</v>
      </c>
      <c r="C415" s="52" t="s">
        <v>833</v>
      </c>
      <c r="D415" s="53">
        <f t="shared" ref="D415:E415" si="114">IF(D413&gt;=D412,D413-D412,0)</f>
        <v>322354</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181559</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140795.39999999997</v>
      </c>
      <c r="F417" s="54" t="str">
        <f t="shared" si="81"/>
        <v>-</v>
      </c>
    </row>
    <row r="418" spans="1:6" ht="12.75" customHeight="1" x14ac:dyDescent="0.2">
      <c r="A418" s="57" t="s">
        <v>839</v>
      </c>
      <c r="B418" s="235" t="s">
        <v>840</v>
      </c>
      <c r="C418" s="58" t="s">
        <v>841</v>
      </c>
      <c r="D418" s="64">
        <f t="shared" ref="D418:E418" si="117">D294+D411</f>
        <v>47173</v>
      </c>
      <c r="E418" s="64">
        <f t="shared" si="117"/>
        <v>41340.85</v>
      </c>
      <c r="F418" s="59">
        <f t="shared" si="81"/>
        <v>87.636677760583382</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12756566</v>
      </c>
      <c r="E639" s="53">
        <f t="shared" si="180"/>
        <v>14196991.319999998</v>
      </c>
      <c r="F639" s="54">
        <f t="shared" si="119"/>
        <v>111.29163851776408</v>
      </c>
    </row>
    <row r="640" spans="1:6" ht="12.75" customHeight="1" x14ac:dyDescent="0.2">
      <c r="A640" s="55" t="s">
        <v>605</v>
      </c>
      <c r="B640" s="87" t="s">
        <v>1274</v>
      </c>
      <c r="C640" s="52" t="s">
        <v>1275</v>
      </c>
      <c r="D640" s="53">
        <f t="shared" ref="D640:E640" si="181">D413+D528</f>
        <v>13078920</v>
      </c>
      <c r="E640" s="53">
        <f t="shared" si="181"/>
        <v>14020631.91</v>
      </c>
      <c r="F640" s="54">
        <f t="shared" si="119"/>
        <v>107.20022685359342</v>
      </c>
    </row>
    <row r="641" spans="1:6" ht="12.75" customHeight="1" x14ac:dyDescent="0.2">
      <c r="A641" s="55" t="s">
        <v>605</v>
      </c>
      <c r="B641" s="87" t="s">
        <v>1276</v>
      </c>
      <c r="C641" s="52" t="s">
        <v>1277</v>
      </c>
      <c r="D641" s="53">
        <f t="shared" ref="D641:E641" si="182">IF(D639&gt;=D640,D639-D640,0)</f>
        <v>0</v>
      </c>
      <c r="E641" s="53">
        <f t="shared" si="182"/>
        <v>176359.40999999829</v>
      </c>
      <c r="F641" s="54" t="str">
        <f t="shared" si="119"/>
        <v>-</v>
      </c>
    </row>
    <row r="642" spans="1:6" ht="12.75" customHeight="1" x14ac:dyDescent="0.2">
      <c r="A642" s="55" t="s">
        <v>605</v>
      </c>
      <c r="B642" s="87" t="s">
        <v>1278</v>
      </c>
      <c r="C642" s="52" t="s">
        <v>1279</v>
      </c>
      <c r="D642" s="53">
        <f t="shared" ref="D642:E642" si="183">IF(D640&gt;=D639,D640-D639,0)</f>
        <v>322354</v>
      </c>
      <c r="E642" s="53">
        <f t="shared" si="183"/>
        <v>0</v>
      </c>
      <c r="F642" s="54">
        <f t="shared" si="119"/>
        <v>0</v>
      </c>
    </row>
    <row r="643" spans="1:6" ht="24" x14ac:dyDescent="0.2">
      <c r="A643" s="62" t="s">
        <v>1280</v>
      </c>
      <c r="B643" s="87" t="s">
        <v>1281</v>
      </c>
      <c r="C643" s="63" t="s">
        <v>1280</v>
      </c>
      <c r="D643" s="53">
        <f t="shared" ref="D643:E643" si="184">IF(D416-D417+D637-D638&gt;=0,D416-D417+D637-D638,0)</f>
        <v>181559</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140795.39999999997</v>
      </c>
      <c r="F644" s="54" t="str">
        <f t="shared" si="119"/>
        <v>-</v>
      </c>
    </row>
    <row r="645" spans="1:6" ht="24" x14ac:dyDescent="0.2">
      <c r="A645" s="55" t="s">
        <v>605</v>
      </c>
      <c r="B645" s="87" t="s">
        <v>1284</v>
      </c>
      <c r="C645" s="52" t="s">
        <v>1285</v>
      </c>
      <c r="D645" s="53">
        <f t="shared" ref="D645:E645" si="186">IF(D641+D643-D642-D644&gt;=0,D641+D643-D642-D644,0)</f>
        <v>0</v>
      </c>
      <c r="E645" s="53">
        <f t="shared" si="186"/>
        <v>35564.009999998321</v>
      </c>
      <c r="F645" s="54" t="str">
        <f t="shared" si="119"/>
        <v>-</v>
      </c>
    </row>
    <row r="646" spans="1:6" ht="24" x14ac:dyDescent="0.2">
      <c r="A646" s="55" t="s">
        <v>605</v>
      </c>
      <c r="B646" s="87" t="s">
        <v>1286</v>
      </c>
      <c r="C646" s="52" t="s">
        <v>1287</v>
      </c>
      <c r="D646" s="53">
        <f t="shared" ref="D646:E646" si="187">IF(D642+D644-D641-D643&gt;=0,D642+D644-D641-D643,0)</f>
        <v>140795</v>
      </c>
      <c r="E646" s="53">
        <f t="shared" si="187"/>
        <v>0</v>
      </c>
      <c r="F646" s="54">
        <f t="shared" si="119"/>
        <v>0</v>
      </c>
    </row>
    <row r="647" spans="1:6" ht="24" x14ac:dyDescent="0.2">
      <c r="A647" s="57" t="s">
        <v>1288</v>
      </c>
      <c r="B647" s="235" t="s">
        <v>1289</v>
      </c>
      <c r="C647" s="58" t="s">
        <v>1288</v>
      </c>
      <c r="D647" s="245">
        <v>873522</v>
      </c>
      <c r="E647" s="245">
        <v>969771.68</v>
      </c>
      <c r="F647" s="59">
        <f t="shared" si="119"/>
        <v>111.0185753764645</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343125</v>
      </c>
      <c r="E649" s="244">
        <v>234556.58</v>
      </c>
      <c r="F649" s="54">
        <f t="shared" ref="F649:F724" si="188">IF(D649&lt;&gt;0,IF(E649/D649&gt;=100,"&gt;&gt;100",E649/D649*100),"-")</f>
        <v>68.35893041894353</v>
      </c>
    </row>
    <row r="650" spans="1:6" ht="12.75" customHeight="1" x14ac:dyDescent="0.2">
      <c r="A650" s="55" t="s">
        <v>1293</v>
      </c>
      <c r="B650" s="87" t="s">
        <v>1294</v>
      </c>
      <c r="C650" s="52" t="s">
        <v>1293</v>
      </c>
      <c r="D650" s="244">
        <v>3387855</v>
      </c>
      <c r="E650" s="244">
        <v>4772164.8499999996</v>
      </c>
      <c r="F650" s="54">
        <f t="shared" si="188"/>
        <v>140.86095331706935</v>
      </c>
    </row>
    <row r="651" spans="1:6" ht="12.75" customHeight="1" x14ac:dyDescent="0.2">
      <c r="A651" s="55" t="s">
        <v>1295</v>
      </c>
      <c r="B651" s="87" t="s">
        <v>1296</v>
      </c>
      <c r="C651" s="52" t="s">
        <v>1295</v>
      </c>
      <c r="D651" s="244">
        <v>3496424</v>
      </c>
      <c r="E651" s="244">
        <v>4717256.2699999996</v>
      </c>
      <c r="F651" s="54">
        <f t="shared" si="188"/>
        <v>134.9165967857445</v>
      </c>
    </row>
    <row r="652" spans="1:6" ht="24" x14ac:dyDescent="0.2">
      <c r="A652" s="55">
        <v>11</v>
      </c>
      <c r="B652" s="87" t="s">
        <v>1297</v>
      </c>
      <c r="C652" s="52" t="s">
        <v>1298</v>
      </c>
      <c r="D652" s="53">
        <f t="shared" ref="D652:E652" si="189">+D649+D650-D651</f>
        <v>234556</v>
      </c>
      <c r="E652" s="53">
        <f t="shared" si="189"/>
        <v>289465.16000000015</v>
      </c>
      <c r="F652" s="54">
        <f t="shared" si="188"/>
        <v>123.40982963556684</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83</v>
      </c>
      <c r="E654" s="266">
        <v>83</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78</v>
      </c>
      <c r="E656" s="266">
        <v>78</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9266562</v>
      </c>
      <c r="E675" s="244">
        <v>9853372.4299999997</v>
      </c>
      <c r="F675" s="54">
        <f t="shared" si="188"/>
        <v>106.33255818069311</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361318</v>
      </c>
      <c r="E677" s="244">
        <v>326546.2</v>
      </c>
      <c r="F677" s="54">
        <f t="shared" si="188"/>
        <v>90.376399736520185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158431</v>
      </c>
      <c r="E694" s="244">
        <v>19191.099999999999</v>
      </c>
      <c r="F694" s="54">
        <f t="shared" si="188"/>
        <v>12.113222790994186</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849024</v>
      </c>
      <c r="E710" s="244">
        <v>959286.44</v>
      </c>
      <c r="F710" s="54">
        <f t="shared" si="188"/>
        <v>112.98696385496758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1395</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15794</v>
      </c>
      <c r="E716" s="244">
        <v>14927.28</v>
      </c>
      <c r="F716" s="54">
        <f t="shared" si="188"/>
        <v>94.512346460681272</v>
      </c>
    </row>
    <row r="717" spans="1:6" ht="12.75" customHeight="1" x14ac:dyDescent="0.2">
      <c r="A717" s="55">
        <v>31215</v>
      </c>
      <c r="B717" s="87" t="s">
        <v>1410</v>
      </c>
      <c r="C717" s="52" t="s">
        <v>1411</v>
      </c>
      <c r="D717" s="244">
        <v>14567</v>
      </c>
      <c r="E717" s="244">
        <v>16083.46</v>
      </c>
      <c r="F717" s="54">
        <f t="shared" si="188"/>
        <v>110.41024232855084</v>
      </c>
    </row>
    <row r="718" spans="1:6" ht="12.75" customHeight="1" x14ac:dyDescent="0.2">
      <c r="A718" s="55">
        <v>32121</v>
      </c>
      <c r="B718" s="87" t="s">
        <v>1412</v>
      </c>
      <c r="C718" s="52" t="s">
        <v>1413</v>
      </c>
      <c r="D718" s="244">
        <v>251526</v>
      </c>
      <c r="E718" s="244">
        <v>293280.94</v>
      </c>
      <c r="F718" s="54">
        <f t="shared" si="188"/>
        <v>116.60064565889809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18722</v>
      </c>
      <c r="E720" s="244">
        <v>11222.5</v>
      </c>
      <c r="F720" s="54">
        <f t="shared" si="188"/>
        <v>59.942847986326242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48159</v>
      </c>
      <c r="E722" s="244">
        <v>31815.439999999999</v>
      </c>
      <c r="F722" s="54">
        <f t="shared" si="188"/>
        <v>66.063331879814783</v>
      </c>
    </row>
    <row r="723" spans="1:6" ht="12.75" customHeight="1" x14ac:dyDescent="0.2">
      <c r="A723" s="55" t="s">
        <v>1422</v>
      </c>
      <c r="B723" s="87" t="s">
        <v>1423</v>
      </c>
      <c r="C723" s="52" t="s">
        <v>1422</v>
      </c>
      <c r="D723" s="244">
        <v>71183</v>
      </c>
      <c r="E723" s="244">
        <v>89601.37</v>
      </c>
      <c r="F723" s="54">
        <f t="shared" si="188"/>
        <v>125.87467513310762</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33371</v>
      </c>
      <c r="E725" s="244">
        <v>4340.6899999999996</v>
      </c>
      <c r="F725" s="54">
        <f t="shared" ref="F725:F979" si="190">IF(D725&lt;&gt;0,IF(E725/D725&gt;=100,"&gt;&gt;100",E725/D725*100),"-")</f>
        <v>13.007371670012885</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341167</v>
      </c>
      <c r="E828" s="244">
        <v>215689.99</v>
      </c>
      <c r="F828" s="54">
        <f t="shared" si="190"/>
        <v>63.221234761861488</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1" workbookViewId="0">
      <selection activeCell="B235" sqref="B23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29108916</v>
      </c>
      <c r="E6" s="231">
        <f t="shared" si="0"/>
        <v>28969660.700000003</v>
      </c>
      <c r="F6" s="232">
        <f t="shared" ref="F6:F260" si="1">IF(D6&gt;0,IF(E6/D6&gt;=100,"&gt;&gt;100",E6/D6*100),"-")</f>
        <v>99.521606026139906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27927734</v>
      </c>
      <c r="E7" s="106">
        <f t="shared" si="2"/>
        <v>27611525.830000002</v>
      </c>
      <c r="F7" s="95">
        <f t="shared" si="1"/>
        <v>98.867762884020607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19514596</v>
      </c>
      <c r="E8" s="106">
        <f>E9+E10-E11</f>
        <v>19514595.59</v>
      </c>
      <c r="F8" s="95">
        <f t="shared" si="1"/>
        <v>99.99999789900852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19514000</v>
      </c>
      <c r="E9" s="249">
        <v>19514000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596</v>
      </c>
      <c r="E10" s="249">
        <v>595.59</v>
      </c>
      <c r="F10" s="95">
        <f t="shared" si="1"/>
        <v>99.931208053691279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8412218</v>
      </c>
      <c r="E12" s="106">
        <f t="shared" si="3"/>
        <v>8096930.2400000012</v>
      </c>
      <c r="F12" s="95">
        <f t="shared" si="1"/>
        <v>96.252025803420707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7732347</v>
      </c>
      <c r="E13" s="106">
        <f t="shared" si="4"/>
        <v>7490280.9500000011</v>
      </c>
      <c r="F13" s="95">
        <f t="shared" si="1"/>
        <v>96.869436278532262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19365270</v>
      </c>
      <c r="E15" s="249">
        <v>19365269.98</v>
      </c>
      <c r="F15" s="95">
        <f t="shared" si="1"/>
        <v>99.999999896722329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11632923</v>
      </c>
      <c r="E18" s="249">
        <v>11874989.029999999</v>
      </c>
      <c r="F18" s="95">
        <f t="shared" si="1"/>
        <v>102.0808702163678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634425</v>
      </c>
      <c r="E19" s="106">
        <f t="shared" si="5"/>
        <v>470533.61999999988</v>
      </c>
      <c r="F19" s="95">
        <f t="shared" si="1"/>
        <v>74.166941718879272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1336075</v>
      </c>
      <c r="E20" s="249">
        <v>1293374.8899999999</v>
      </c>
      <c r="F20" s="95">
        <f t="shared" si="1"/>
        <v>96.804063394644757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86849</v>
      </c>
      <c r="E21" s="249">
        <v>85494.18</v>
      </c>
      <c r="F21" s="95">
        <f t="shared" si="1"/>
        <v>98.440028094739134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173394</v>
      </c>
      <c r="E22" s="249">
        <v>202316.85</v>
      </c>
      <c r="F22" s="95">
        <f t="shared" si="1"/>
        <v>116.68042146787086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28756</v>
      </c>
      <c r="E23" s="249">
        <v>28756.17</v>
      </c>
      <c r="F23" s="95">
        <f t="shared" si="1"/>
        <v>100.00059118097093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138756</v>
      </c>
      <c r="E24" s="249">
        <v>132558.71</v>
      </c>
      <c r="F24" s="95">
        <f t="shared" si="1"/>
        <v>95.533677822940987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386292</v>
      </c>
      <c r="E25" s="249">
        <v>381702.97</v>
      </c>
      <c r="F25" s="95">
        <f t="shared" si="1"/>
        <v>98.812030795356876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283506</v>
      </c>
      <c r="E26" s="249">
        <v>283505.99</v>
      </c>
      <c r="F26" s="95">
        <f t="shared" si="1"/>
        <v>99.999996472737791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1799203</v>
      </c>
      <c r="E28" s="249">
        <v>1937176.14</v>
      </c>
      <c r="F28" s="95">
        <f t="shared" si="1"/>
        <v>107.66856991679093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40272</v>
      </c>
      <c r="E35" s="106">
        <f t="shared" si="7"/>
        <v>130941.66999999993</v>
      </c>
      <c r="F35" s="95">
        <f t="shared" si="1"/>
        <v>325.14320123162474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629156</v>
      </c>
      <c r="E36" s="249">
        <v>751967.71</v>
      </c>
      <c r="F36" s="95">
        <f t="shared" si="1"/>
        <v>119.52007292309061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588884</v>
      </c>
      <c r="E40" s="249">
        <v>621026.04</v>
      </c>
      <c r="F40" s="95">
        <f t="shared" si="1"/>
        <v>105.4581275769082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5174</v>
      </c>
      <c r="E45" s="106">
        <f t="shared" si="9"/>
        <v>5174</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5174</v>
      </c>
      <c r="E47" s="249">
        <v>5174</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356606</v>
      </c>
      <c r="E54" s="249">
        <v>373253.07</v>
      </c>
      <c r="F54" s="95">
        <f t="shared" si="1"/>
        <v>104.6681968334801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356606</v>
      </c>
      <c r="E55" s="249">
        <v>373253.07</v>
      </c>
      <c r="F55" s="95">
        <f t="shared" si="1"/>
        <v>104.6681968334801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920</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920</v>
      </c>
      <c r="E64" s="249">
        <v>0</v>
      </c>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1181182</v>
      </c>
      <c r="E68" s="106">
        <f t="shared" si="13"/>
        <v>1358134.87</v>
      </c>
      <c r="F68" s="95">
        <f t="shared" si="1"/>
        <v>114.98099954113761</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234556</v>
      </c>
      <c r="E69" s="106">
        <f t="shared" si="14"/>
        <v>289465.15999999997</v>
      </c>
      <c r="F69" s="95">
        <f t="shared" si="1"/>
        <v>123.40982963556677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231314</v>
      </c>
      <c r="E70" s="106">
        <f t="shared" si="15"/>
        <v>289465.15999999997</v>
      </c>
      <c r="F70" s="95">
        <f t="shared" si="1"/>
        <v>125.1394900438365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231314</v>
      </c>
      <c r="E72" s="249">
        <v>289465.15999999997</v>
      </c>
      <c r="F72" s="95">
        <f t="shared" si="1"/>
        <v>125.1394900438365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3242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25931</v>
      </c>
      <c r="E78" s="106">
        <f>E79+SUM(E82:E84)-E85+E86</f>
        <v>57557.18</v>
      </c>
      <c r="F78" s="95">
        <f t="shared" si="1"/>
        <v>221.96282441864946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300</v>
      </c>
      <c r="E83" s="249">
        <v>1788</v>
      </c>
      <c r="F83" s="95">
        <f t="shared" si="1"/>
        <v>596</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25631</v>
      </c>
      <c r="E86" s="249">
        <v>55769.18</v>
      </c>
      <c r="F86" s="95">
        <f t="shared" si="1"/>
        <v>217.58487768717569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47173</v>
      </c>
      <c r="E146" s="106">
        <f t="shared" si="26"/>
        <v>41340.85</v>
      </c>
      <c r="F146" s="95">
        <f t="shared" si="1"/>
        <v>87.636677760583382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39173</v>
      </c>
      <c r="E159" s="249">
        <v>31535.85</v>
      </c>
      <c r="F159" s="95">
        <f t="shared" si="1"/>
        <v>80.504046154238878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8000</v>
      </c>
      <c r="E160" s="249">
        <v>9805</v>
      </c>
      <c r="F160" s="95">
        <f t="shared" si="1"/>
        <v>122.5625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873522</v>
      </c>
      <c r="E170" s="106">
        <f t="shared" si="29"/>
        <v>969771.68</v>
      </c>
      <c r="F170" s="95">
        <f t="shared" si="1"/>
        <v>111.0185753764645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873522</v>
      </c>
      <c r="E173" s="249">
        <v>969771.68</v>
      </c>
      <c r="F173" s="95">
        <f t="shared" si="1"/>
        <v>111.0185753764645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29108916</v>
      </c>
      <c r="E175" s="106">
        <f t="shared" si="30"/>
        <v>28969660.700000003</v>
      </c>
      <c r="F175" s="95">
        <f t="shared" si="1"/>
        <v>99.521606026139906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1274805</v>
      </c>
      <c r="E176" s="106">
        <f t="shared" si="31"/>
        <v>1281230.0099999998</v>
      </c>
      <c r="F176" s="95">
        <f t="shared" si="1"/>
        <v>100.50399943520772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1271026</v>
      </c>
      <c r="E177" s="106">
        <f t="shared" si="32"/>
        <v>1256031.8699999999</v>
      </c>
      <c r="F177" s="95">
        <f t="shared" si="1"/>
        <v>98.820312881089762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847782</v>
      </c>
      <c r="E178" s="249">
        <v>978303.1</v>
      </c>
      <c r="F178" s="95">
        <f t="shared" si="1"/>
        <v>115.39559698129945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397716</v>
      </c>
      <c r="E179" s="249">
        <v>263454.62</v>
      </c>
      <c r="F179" s="95">
        <f t="shared" si="1"/>
        <v>66.241896227458781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856</v>
      </c>
      <c r="E180" s="106">
        <f t="shared" si="33"/>
        <v>734.93</v>
      </c>
      <c r="F180" s="95">
        <f t="shared" si="1"/>
        <v>85.85630841121494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856</v>
      </c>
      <c r="E183" s="249">
        <v>734.93</v>
      </c>
      <c r="F183" s="95">
        <f t="shared" si="1"/>
        <v>85.85630841121494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2530.0300000000002</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24672</v>
      </c>
      <c r="E188" s="249">
        <v>11009.19</v>
      </c>
      <c r="F188" s="95">
        <f t="shared" si="1"/>
        <v>44.622203307393001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3779</v>
      </c>
      <c r="E189" s="249">
        <v>3198.14</v>
      </c>
      <c r="F189" s="95">
        <f t="shared" si="1"/>
        <v>84.629267001852341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22000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v>0</v>
      </c>
      <c r="E235" s="249">
        <v>22000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27834111</v>
      </c>
      <c r="E237" s="106">
        <f t="shared" si="41"/>
        <v>27688430.690000001</v>
      </c>
      <c r="F237" s="95">
        <f t="shared" si="1"/>
        <v>99.476612312137433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27927733</v>
      </c>
      <c r="E238" s="106">
        <f t="shared" si="42"/>
        <v>27611525.829999998</v>
      </c>
      <c r="F238" s="95">
        <f t="shared" si="1"/>
        <v>98.867766424149067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27927733</v>
      </c>
      <c r="E239" s="106">
        <f t="shared" si="43"/>
        <v>27611525.829999998</v>
      </c>
      <c r="F239" s="95">
        <f t="shared" si="1"/>
        <v>98.867766424149067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27927733</v>
      </c>
      <c r="E240" s="249">
        <v>27611525.829999998</v>
      </c>
      <c r="F240" s="95">
        <f t="shared" si="1"/>
        <v>98.867766424149067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-140795</v>
      </c>
      <c r="E245" s="106">
        <f t="shared" si="45"/>
        <v>35564.01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147216</v>
      </c>
      <c r="E246" s="106">
        <f t="shared" si="46"/>
        <v>35564.01</v>
      </c>
      <c r="F246" s="95">
        <f t="shared" si="1"/>
        <v>24.157707042712751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147216</v>
      </c>
      <c r="E247" s="249">
        <v>35564.01</v>
      </c>
      <c r="F247" s="95">
        <f t="shared" si="1"/>
        <v>24.157707042712751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288011</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288011</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47173</v>
      </c>
      <c r="E255" s="249">
        <v>41340.85</v>
      </c>
      <c r="F255" s="95">
        <f t="shared" si="1"/>
        <v>87.636677760583382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16758</v>
      </c>
      <c r="E259" s="106">
        <f t="shared" si="49"/>
        <v>0</v>
      </c>
      <c r="F259" s="95">
        <f t="shared" si="1"/>
        <v>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16758</v>
      </c>
      <c r="E260" s="250">
        <v>0</v>
      </c>
      <c r="F260" s="99">
        <f t="shared" si="1"/>
        <v>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47173</v>
      </c>
      <c r="E265" s="249">
        <v>41340.85</v>
      </c>
      <c r="F265" s="95">
        <f t="shared" si="50"/>
        <v>87.636677760583382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23973</v>
      </c>
      <c r="E268" s="249">
        <v>11009.19</v>
      </c>
      <c r="F268" s="95">
        <f t="shared" si="50"/>
        <v>45.923288699787264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1658</v>
      </c>
      <c r="E269" s="249">
        <v>44759.99</v>
      </c>
      <c r="F269" s="95">
        <f t="shared" si="50"/>
        <v>2699.6375150784074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v>8337.68</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1271026</v>
      </c>
      <c r="E288" s="249">
        <v>1247694.19</v>
      </c>
      <c r="F288" s="95">
        <f t="shared" si="50"/>
        <v>98.164332594297832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3779</v>
      </c>
      <c r="E290" s="249">
        <v>3198.14</v>
      </c>
      <c r="F290" s="95">
        <f t="shared" si="50"/>
        <v>84.629267001852341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24672</v>
      </c>
      <c r="E302" s="249">
        <v>11009.19</v>
      </c>
      <c r="F302" s="95">
        <f t="shared" si="50"/>
        <v>44.622203307393001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L119" sqref="L11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13078920</v>
      </c>
      <c r="E114" s="83">
        <f t="shared" si="22"/>
        <v>14020631.909999998</v>
      </c>
      <c r="F114" s="65">
        <f t="shared" si="1"/>
        <v>107.20022685359341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12576960</v>
      </c>
      <c r="E115" s="83">
        <f t="shared" si="23"/>
        <v>13258092.039999999</v>
      </c>
      <c r="F115" s="65">
        <f t="shared" si="1"/>
        <v>105.41571285906927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12576960</v>
      </c>
      <c r="E117" s="251">
        <v>13258092.039999999</v>
      </c>
      <c r="F117" s="65">
        <f t="shared" si="1"/>
        <v>105.41571285906927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501960</v>
      </c>
      <c r="E126" s="251">
        <v>762539.87</v>
      </c>
      <c r="F126" s="65">
        <f t="shared" si="1"/>
        <v>151.91247708980796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13078920</v>
      </c>
      <c r="E141" s="108">
        <f t="shared" si="28"/>
        <v>14020631.909999998</v>
      </c>
      <c r="F141" s="84">
        <f t="shared" si="1"/>
        <v>107.20022685359341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3042.8</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3042.8</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418.8</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v>418.8</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2624</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v>2624</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C27" sqref="C2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1274804.81</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13979249.789999999</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7837.15</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13822845.359999999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11298251.93</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2276813.65</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32089.79</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215689.99</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148567.28</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13994824.590000002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v>21499.47</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13824176.790000001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11167730.449999999</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2411075.2200000002</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32211.16</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213159.96</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149148.32999999999</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1259230.0099999979</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8337.68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8337.68</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8337.68</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v>8337.68</v>
      </c>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1250892.3299999998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1247694.19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3198.14</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15413</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2022-04-04T19:59:02Z</cp:lastPrinted>
  <dcterms:created xsi:type="dcterms:W3CDTF">2022-04-01T05:14:30Z</dcterms:created>
  <dcterms:modified xsi:type="dcterms:W3CDTF">2023-02-03T07:53:55Z</dcterms:modified>
</cp:coreProperties>
</file>